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026\2T26\BALANÇO INTERATIVO\"/>
    </mc:Choice>
  </mc:AlternateContent>
  <xr:revisionPtr revIDLastSave="0" documentId="13_ncr:1_{AC5AB26A-0E12-4943-AB87-FB03CF786417}" xr6:coauthVersionLast="47" xr6:coauthVersionMax="47" xr10:uidLastSave="{00000000-0000-0000-0000-000000000000}"/>
  <bookViews>
    <workbookView xWindow="-108" yWindow="-108" windowWidth="23256" windowHeight="12456" tabRatio="912" xr2:uid="{00000000-000D-0000-FFFF-FFFF00000000}"/>
  </bookViews>
  <sheets>
    <sheet name="Contents" sheetId="3" r:id="rId1"/>
    <sheet name="Parent Company Balance Sheet" sheetId="4" r:id="rId2"/>
    <sheet name="Parent Co. Income Statement P" sheetId="7" r:id="rId3"/>
    <sheet name="Parent Co. Income Statement F" sheetId="8" r:id="rId4"/>
    <sheet name="Consolidated Balance Sheet" sheetId="2" r:id="rId5"/>
    <sheet name="Consolidated Income Statement P" sheetId="5" r:id="rId6"/>
    <sheet name="Consolidated Income Statement F" sheetId="6" r:id="rId7"/>
  </sheets>
  <externalReferences>
    <externalReference r:id="rId8"/>
  </externalReferences>
  <definedNames>
    <definedName name="_xlnm._FilterDatabase" localSheetId="4" hidden="1">'Consolidated Balance Sheet'!$A$4:$AP$40</definedName>
    <definedName name="_xlnm._FilterDatabase" localSheetId="1" hidden="1">'Parent Company Balance Sheet'!$A$4:$AP$37</definedName>
    <definedName name="dadosExport" localSheetId="6">'Consolidated Income Statement F'!$B$5:$CY$494</definedName>
    <definedName name="dadosExport" localSheetId="3">'Parent Co. Income Statement F'!$B$5:$CY$495</definedName>
    <definedName name="dadosExport" localSheetId="2">'Parent Co. Income Statement P'!$B$5:$CY$494</definedName>
    <definedName name="dadosExport">'Consolidated Income Statement P'!$B$5:$CY$494</definedName>
    <definedName name="planilhaExport" localSheetId="6">'Consolidated Income Statement F'!$A$2</definedName>
    <definedName name="planilhaExport" localSheetId="3">'Parent Co. Income Statement F'!$A$1</definedName>
    <definedName name="planilhaExport" localSheetId="2">'Parent Co. Income Statement P'!$A$1</definedName>
    <definedName name="planilhaExport">'Consolidated Income Statement P'!$A$3</definedName>
    <definedName name="planilhaExportHeader" localSheetId="6">'Consolidated Income Statement F'!$A$4:$CY$4</definedName>
    <definedName name="planilhaExportHeader" localSheetId="3">'Parent Co. Income Statement F'!$A$4:$CY$4</definedName>
    <definedName name="planilhaExportHeader" localSheetId="2">'Parent Co. Income Statement P'!$A$4:$CY$4</definedName>
    <definedName name="planilhaExportHeader">'Consolidated Income Statement P'!$A$4:$CY$4</definedName>
    <definedName name="seriesExport" localSheetId="6">'Consolidated Income Statement F'!$A$5</definedName>
    <definedName name="seriesExport" localSheetId="3">'Parent Co. Income Statement F'!$A$5</definedName>
    <definedName name="seriesExport" localSheetId="2">'Parent Co. Income Statement P'!$A$5</definedName>
    <definedName name="seriesExport">'Consolidated Income Statement P'!$A$5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61" i="4" l="1"/>
  <c r="BI55" i="4"/>
  <c r="BI52" i="4"/>
  <c r="BI38" i="4" s="1"/>
  <c r="BI46" i="4"/>
  <c r="BI44" i="4" s="1"/>
  <c r="BI39" i="4"/>
  <c r="BO22" i="6" l="1"/>
  <c r="BO21" i="6" s="1"/>
  <c r="BO18" i="6"/>
  <c r="BO14" i="6"/>
  <c r="BO8" i="6"/>
  <c r="BO22" i="5"/>
  <c r="BO18" i="5"/>
  <c r="BO14" i="5"/>
  <c r="BO8" i="5"/>
  <c r="BI63" i="2"/>
  <c r="BI56" i="2"/>
  <c r="BI43" i="2"/>
  <c r="BI33" i="2"/>
  <c r="BI24" i="2"/>
  <c r="BI23" i="2"/>
  <c r="BI22" i="2"/>
  <c r="BI16" i="2"/>
  <c r="BI9" i="2"/>
  <c r="BI6" i="2"/>
  <c r="BI5" i="2" s="1"/>
  <c r="BO23" i="8"/>
  <c r="BO19" i="8"/>
  <c r="BO15" i="8"/>
  <c r="BO8" i="8"/>
  <c r="BO23" i="7"/>
  <c r="BO19" i="7"/>
  <c r="BO15" i="7"/>
  <c r="BO8" i="7"/>
  <c r="BI22" i="4"/>
  <c r="BI21" i="4"/>
  <c r="BI20" i="4" s="1"/>
  <c r="BI16" i="4"/>
  <c r="BI6" i="4" s="1"/>
  <c r="BI5" i="4" s="1"/>
  <c r="BI9" i="4"/>
  <c r="BI42" i="2" l="1"/>
  <c r="BN23" i="8"/>
  <c r="BN19" i="8"/>
  <c r="BN15" i="8"/>
  <c r="BN8" i="8"/>
  <c r="BL23" i="8"/>
  <c r="BK23" i="8"/>
  <c r="BI23" i="8"/>
  <c r="BM19" i="8"/>
  <c r="BL19" i="8"/>
  <c r="BK19" i="8"/>
  <c r="BD19" i="8"/>
  <c r="BC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BM15" i="8"/>
  <c r="BL15" i="8"/>
  <c r="BK15" i="8"/>
  <c r="BD15" i="8"/>
  <c r="BC15" i="8"/>
  <c r="BB15" i="8"/>
  <c r="BA15" i="8"/>
  <c r="AZ15" i="8"/>
  <c r="AY15" i="8"/>
  <c r="AX15" i="8"/>
  <c r="AW15" i="8"/>
  <c r="AV15" i="8"/>
  <c r="AU15" i="8"/>
  <c r="AT15" i="8"/>
  <c r="AS15" i="8"/>
  <c r="AR15" i="8"/>
  <c r="AQ15" i="8"/>
  <c r="AP15" i="8"/>
  <c r="AO15" i="8"/>
  <c r="AM15" i="8"/>
  <c r="AL15" i="8"/>
  <c r="AK15" i="8"/>
  <c r="BM8" i="8"/>
  <c r="BL8" i="8"/>
  <c r="BK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M8" i="8"/>
  <c r="AL8" i="8"/>
  <c r="AK8" i="8"/>
  <c r="BN23" i="7" l="1"/>
  <c r="BN19" i="7"/>
  <c r="BN15" i="7"/>
  <c r="BN8" i="7"/>
  <c r="BM23" i="7"/>
  <c r="BL23" i="7"/>
  <c r="BK23" i="7"/>
  <c r="BJ23" i="7"/>
  <c r="BI23" i="7"/>
  <c r="BM19" i="7"/>
  <c r="BL19" i="7"/>
  <c r="BK19" i="7"/>
  <c r="BJ19" i="7"/>
  <c r="BD19" i="7"/>
  <c r="BC19" i="7"/>
  <c r="BB19" i="7"/>
  <c r="BA19" i="7"/>
  <c r="AZ19" i="7"/>
  <c r="AY19" i="7"/>
  <c r="AX19" i="7"/>
  <c r="AW19" i="7"/>
  <c r="AV19" i="7"/>
  <c r="AU19" i="7"/>
  <c r="AT19" i="7"/>
  <c r="AS19" i="7"/>
  <c r="AR19" i="7"/>
  <c r="AQ19" i="7"/>
  <c r="BM15" i="7"/>
  <c r="BL15" i="7"/>
  <c r="BK15" i="7"/>
  <c r="BJ15" i="7"/>
  <c r="BD15" i="7"/>
  <c r="BC15" i="7"/>
  <c r="BB15" i="7"/>
  <c r="BA15" i="7"/>
  <c r="AZ15" i="7"/>
  <c r="AY15" i="7"/>
  <c r="AX15" i="7"/>
  <c r="AW15" i="7"/>
  <c r="AV15" i="7"/>
  <c r="AU15" i="7"/>
  <c r="AT15" i="7"/>
  <c r="AS15" i="7"/>
  <c r="AR15" i="7"/>
  <c r="AQ15" i="7"/>
  <c r="AP15" i="7"/>
  <c r="AO15" i="7"/>
  <c r="AM15" i="7"/>
  <c r="AL15" i="7"/>
  <c r="AK15" i="7"/>
  <c r="BM8" i="7"/>
  <c r="BL8" i="7"/>
  <c r="BK8" i="7"/>
  <c r="BJ8" i="7"/>
  <c r="BD8" i="7"/>
  <c r="BC8" i="7"/>
  <c r="BB8" i="7"/>
  <c r="BA8" i="7"/>
  <c r="AZ8" i="7"/>
  <c r="AY8" i="7"/>
  <c r="AX8" i="7"/>
  <c r="AW8" i="7"/>
  <c r="AV8" i="7"/>
  <c r="AU8" i="7"/>
  <c r="AT8" i="7"/>
  <c r="AS8" i="7"/>
  <c r="AR8" i="7"/>
  <c r="AQ8" i="7"/>
  <c r="AP8" i="7"/>
  <c r="AO8" i="7"/>
  <c r="AM8" i="7"/>
  <c r="AL8" i="7"/>
  <c r="AK8" i="7"/>
  <c r="BN18" i="6" l="1"/>
  <c r="BN22" i="6"/>
  <c r="BN21" i="6"/>
  <c r="BN14" i="6"/>
  <c r="BN8" i="6"/>
  <c r="BM22" i="6"/>
  <c r="BM21" i="6" s="1"/>
  <c r="BL22" i="6"/>
  <c r="BL21" i="6" s="1"/>
  <c r="BK22" i="6"/>
  <c r="BK21" i="6" s="1"/>
  <c r="BD22" i="6"/>
  <c r="BD21" i="6" s="1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L22" i="6"/>
  <c r="AK22" i="6"/>
  <c r="BM18" i="6"/>
  <c r="BL18" i="6"/>
  <c r="BK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BM14" i="6"/>
  <c r="BL14" i="6"/>
  <c r="BK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M14" i="6"/>
  <c r="AL14" i="6"/>
  <c r="AK14" i="6"/>
  <c r="BM8" i="6"/>
  <c r="BL8" i="6"/>
  <c r="BK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M8" i="6"/>
  <c r="AL8" i="6"/>
  <c r="AK8" i="6"/>
  <c r="BN22" i="5" l="1"/>
  <c r="BN21" i="5"/>
  <c r="BN18" i="5"/>
  <c r="BN14" i="5"/>
  <c r="BN8" i="5"/>
  <c r="BK25" i="5"/>
  <c r="BM22" i="5"/>
  <c r="BM21" i="5" s="1"/>
  <c r="BL22" i="5"/>
  <c r="BL21" i="5" s="1"/>
  <c r="BK22" i="5"/>
  <c r="BK21" i="5" s="1"/>
  <c r="BI22" i="5"/>
  <c r="BD22" i="5"/>
  <c r="BD21" i="5" s="1"/>
  <c r="BC22" i="5"/>
  <c r="BC21" i="5" s="1"/>
  <c r="BB22" i="5"/>
  <c r="BB21" i="5" s="1"/>
  <c r="BA22" i="5"/>
  <c r="BA21" i="5" s="1"/>
  <c r="AZ22" i="5"/>
  <c r="AZ21" i="5" s="1"/>
  <c r="AY22" i="5"/>
  <c r="AY21" i="5" s="1"/>
  <c r="AX22" i="5"/>
  <c r="AX21" i="5" s="1"/>
  <c r="AW22" i="5"/>
  <c r="AV22" i="5"/>
  <c r="AU22" i="5"/>
  <c r="AT22" i="5"/>
  <c r="AS22" i="5"/>
  <c r="AR22" i="5"/>
  <c r="AQ22" i="5"/>
  <c r="AP22" i="5"/>
  <c r="AO22" i="5"/>
  <c r="AM22" i="5"/>
  <c r="AL22" i="5"/>
  <c r="AK22" i="5"/>
  <c r="BM18" i="5"/>
  <c r="BL18" i="5"/>
  <c r="BK18" i="5"/>
  <c r="BD18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AQ18" i="5"/>
  <c r="BM14" i="5"/>
  <c r="BL14" i="5"/>
  <c r="BK14" i="5"/>
  <c r="BI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M14" i="5"/>
  <c r="AL14" i="5"/>
  <c r="AK14" i="5"/>
  <c r="BI12" i="5"/>
  <c r="BM8" i="5"/>
  <c r="BL8" i="5"/>
  <c r="BK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M8" i="5"/>
  <c r="AL8" i="5"/>
  <c r="AK8" i="5"/>
  <c r="BH21" i="4" l="1"/>
  <c r="BH6" i="4"/>
  <c r="BH53" i="4"/>
  <c r="AM53" i="4"/>
  <c r="AL53" i="4"/>
  <c r="AL12" i="4"/>
  <c r="BF62" i="4"/>
  <c r="BE62" i="4"/>
  <c r="BD62" i="4"/>
  <c r="BC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BF56" i="4"/>
  <c r="BE56" i="4"/>
  <c r="BE53" i="4" s="1"/>
  <c r="BC56" i="4"/>
  <c r="BC53" i="4" s="1"/>
  <c r="BB56" i="4"/>
  <c r="BB53" i="4" s="1"/>
  <c r="BB39" i="4" s="1"/>
  <c r="AX56" i="4"/>
  <c r="AX53" i="4" s="1"/>
  <c r="AW56" i="4"/>
  <c r="BG53" i="4"/>
  <c r="BF53" i="4"/>
  <c r="BD53" i="4"/>
  <c r="BA53" i="4"/>
  <c r="AZ53" i="4"/>
  <c r="AZ39" i="4" s="1"/>
  <c r="AY53" i="4"/>
  <c r="AW53" i="4"/>
  <c r="AV53" i="4"/>
  <c r="AU53" i="4"/>
  <c r="AT53" i="4"/>
  <c r="AS53" i="4"/>
  <c r="AR53" i="4"/>
  <c r="AQ53" i="4"/>
  <c r="AP53" i="4"/>
  <c r="AO53" i="4"/>
  <c r="AN53" i="4"/>
  <c r="BF47" i="4"/>
  <c r="BF45" i="4" s="1"/>
  <c r="BE47" i="4"/>
  <c r="BD47" i="4"/>
  <c r="BD45" i="4" s="1"/>
  <c r="BC47" i="4"/>
  <c r="BC45" i="4" s="1"/>
  <c r="AX47" i="4"/>
  <c r="AX45" i="4" s="1"/>
  <c r="AW47" i="4"/>
  <c r="AW45" i="4" s="1"/>
  <c r="AV47" i="4"/>
  <c r="AV45" i="4" s="1"/>
  <c r="AU47" i="4"/>
  <c r="AU45" i="4" s="1"/>
  <c r="AT47" i="4"/>
  <c r="AT45" i="4" s="1"/>
  <c r="AS47" i="4"/>
  <c r="AS45" i="4" s="1"/>
  <c r="AR47" i="4"/>
  <c r="AR45" i="4" s="1"/>
  <c r="AQ47" i="4"/>
  <c r="AQ45" i="4" s="1"/>
  <c r="AP47" i="4"/>
  <c r="AP45" i="4" s="1"/>
  <c r="AO47" i="4"/>
  <c r="AN47" i="4"/>
  <c r="AM47" i="4"/>
  <c r="AM45" i="4" s="1"/>
  <c r="AL47" i="4"/>
  <c r="AL45" i="4" s="1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BE45" i="4"/>
  <c r="AO45" i="4"/>
  <c r="AN45" i="4"/>
  <c r="BG40" i="4"/>
  <c r="BF40" i="4"/>
  <c r="BE40" i="4"/>
  <c r="BD40" i="4"/>
  <c r="BD39" i="4" s="1"/>
  <c r="BC40" i="4"/>
  <c r="BB40" i="4"/>
  <c r="BA40" i="4"/>
  <c r="BA39" i="4" s="1"/>
  <c r="AZ40" i="4"/>
  <c r="AY40" i="4"/>
  <c r="AX40" i="4"/>
  <c r="AW40" i="4"/>
  <c r="AV40" i="4"/>
  <c r="AU40" i="4"/>
  <c r="AT40" i="4"/>
  <c r="AS40" i="4"/>
  <c r="AR40" i="4"/>
  <c r="AR39" i="4" s="1"/>
  <c r="AQ40" i="4"/>
  <c r="AP40" i="4"/>
  <c r="AO40" i="4"/>
  <c r="AO39" i="4" s="1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BF23" i="4"/>
  <c r="BE23" i="4"/>
  <c r="BD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BF22" i="4"/>
  <c r="BF21" i="4" s="1"/>
  <c r="BE22" i="4"/>
  <c r="BE21" i="4" s="1"/>
  <c r="BD22" i="4"/>
  <c r="AW22" i="4"/>
  <c r="AW21" i="4" s="1"/>
  <c r="AW5" i="4" s="1"/>
  <c r="AV22" i="4"/>
  <c r="AV21" i="4" s="1"/>
  <c r="AU22" i="4"/>
  <c r="AU21" i="4" s="1"/>
  <c r="AU5" i="4" s="1"/>
  <c r="AT22" i="4"/>
  <c r="AT21" i="4" s="1"/>
  <c r="AT5" i="4" s="1"/>
  <c r="AS22" i="4"/>
  <c r="AS21" i="4" s="1"/>
  <c r="AR22" i="4"/>
  <c r="AR21" i="4" s="1"/>
  <c r="AQ22" i="4"/>
  <c r="AP22" i="4"/>
  <c r="AO22" i="4"/>
  <c r="AO21" i="4" s="1"/>
  <c r="AN22" i="4"/>
  <c r="AN21" i="4" s="1"/>
  <c r="AM22" i="4"/>
  <c r="AM21" i="4" s="1"/>
  <c r="AL22" i="4"/>
  <c r="AL21" i="4" s="1"/>
  <c r="BG21" i="4"/>
  <c r="AX21" i="4"/>
  <c r="AQ21" i="4"/>
  <c r="AP21" i="4"/>
  <c r="BF16" i="4"/>
  <c r="BE16" i="4"/>
  <c r="BE6" i="4" s="1"/>
  <c r="BF12" i="4"/>
  <c r="BE12" i="4"/>
  <c r="BD12" i="4"/>
  <c r="BD9" i="4" s="1"/>
  <c r="AX12" i="4"/>
  <c r="AW12" i="4"/>
  <c r="AV12" i="4"/>
  <c r="AU12" i="4"/>
  <c r="AT12" i="4"/>
  <c r="AS12" i="4"/>
  <c r="AR12" i="4"/>
  <c r="AP12" i="4"/>
  <c r="AO12" i="4"/>
  <c r="AN12" i="4"/>
  <c r="AM12" i="4"/>
  <c r="BE9" i="4"/>
  <c r="BC9" i="4"/>
  <c r="BG6" i="4"/>
  <c r="BF6" i="4"/>
  <c r="BD6" i="4"/>
  <c r="BD5" i="4" s="1"/>
  <c r="BC6" i="4"/>
  <c r="BB6" i="4"/>
  <c r="BA6" i="4"/>
  <c r="AZ6" i="4"/>
  <c r="AY6" i="4"/>
  <c r="AX6" i="4"/>
  <c r="AX5" i="4" s="1"/>
  <c r="AW6" i="4"/>
  <c r="AV6" i="4"/>
  <c r="AU6" i="4"/>
  <c r="AT6" i="4"/>
  <c r="AS6" i="4"/>
  <c r="AR6" i="4"/>
  <c r="AQ6" i="4"/>
  <c r="AP6" i="4"/>
  <c r="AO6" i="4"/>
  <c r="AN6" i="4"/>
  <c r="AM6" i="4"/>
  <c r="AL6" i="4"/>
  <c r="BC5" i="4"/>
  <c r="BB5" i="4"/>
  <c r="BA5" i="4"/>
  <c r="AZ5" i="4"/>
  <c r="AY5" i="4"/>
  <c r="AL5" i="4" l="1"/>
  <c r="AX39" i="4"/>
  <c r="AV5" i="4"/>
  <c r="AN39" i="4"/>
  <c r="BG5" i="4"/>
  <c r="AP39" i="4"/>
  <c r="AM5" i="4"/>
  <c r="AQ39" i="4"/>
  <c r="BC39" i="4"/>
  <c r="AY39" i="4"/>
  <c r="AS39" i="4"/>
  <c r="AN5" i="4"/>
  <c r="AT39" i="4"/>
  <c r="BF39" i="4"/>
  <c r="AO5" i="4"/>
  <c r="AU39" i="4"/>
  <c r="BG39" i="4"/>
  <c r="AP5" i="4"/>
  <c r="AR5" i="4"/>
  <c r="AV39" i="4"/>
  <c r="BF5" i="4"/>
  <c r="BE39" i="4"/>
  <c r="AQ5" i="4"/>
  <c r="AS5" i="4"/>
  <c r="AW39" i="4"/>
  <c r="BE5" i="4"/>
  <c r="BH40" i="4"/>
  <c r="BH39" i="4" s="1"/>
  <c r="BH5" i="4"/>
  <c r="AL39" i="4"/>
  <c r="AM39" i="4"/>
  <c r="BH43" i="2" l="1"/>
  <c r="BH6" i="2"/>
  <c r="BH22" i="2"/>
  <c r="BH42" i="2" l="1"/>
  <c r="BH5" i="2"/>
  <c r="BF63" i="2" l="1"/>
  <c r="BE63" i="2"/>
  <c r="BD63" i="2"/>
  <c r="BC63" i="2"/>
  <c r="BB63" i="2"/>
  <c r="BA63" i="2"/>
  <c r="AZ63" i="2"/>
  <c r="AX63" i="2"/>
  <c r="AW63" i="2"/>
  <c r="AV63" i="2"/>
  <c r="AU63" i="2"/>
  <c r="AU42" i="2" s="1"/>
  <c r="AT63" i="2"/>
  <c r="AS63" i="2"/>
  <c r="AR63" i="2"/>
  <c r="AQ63" i="2"/>
  <c r="AP63" i="2"/>
  <c r="AO63" i="2"/>
  <c r="AN63" i="2"/>
  <c r="AM63" i="2"/>
  <c r="AL63" i="2"/>
  <c r="BF56" i="2"/>
  <c r="BE56" i="2"/>
  <c r="BE42" i="2" s="1"/>
  <c r="BD56" i="2"/>
  <c r="BC56" i="2"/>
  <c r="BB56" i="2"/>
  <c r="BA56" i="2"/>
  <c r="AZ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BG43" i="2"/>
  <c r="BG42" i="2" s="1"/>
  <c r="BF43" i="2"/>
  <c r="BF42" i="2" s="1"/>
  <c r="BE43" i="2"/>
  <c r="BD43" i="2"/>
  <c r="BD42" i="2" s="1"/>
  <c r="BC43" i="2"/>
  <c r="BC42" i="2" s="1"/>
  <c r="BB43" i="2"/>
  <c r="BB42" i="2" s="1"/>
  <c r="BA43" i="2"/>
  <c r="BA42" i="2" s="1"/>
  <c r="AZ43" i="2"/>
  <c r="AZ42" i="2" s="1"/>
  <c r="AY43" i="2"/>
  <c r="AX43" i="2"/>
  <c r="AW43" i="2"/>
  <c r="AV43" i="2"/>
  <c r="AV42" i="2" s="1"/>
  <c r="AU43" i="2"/>
  <c r="AT43" i="2"/>
  <c r="AS43" i="2"/>
  <c r="AS42" i="2" s="1"/>
  <c r="AR43" i="2"/>
  <c r="AQ43" i="2"/>
  <c r="AP43" i="2"/>
  <c r="AO43" i="2"/>
  <c r="AO42" i="2" s="1"/>
  <c r="AN43" i="2"/>
  <c r="AN42" i="2" s="1"/>
  <c r="AM43" i="2"/>
  <c r="AL43" i="2"/>
  <c r="AX42" i="2"/>
  <c r="AW42" i="2"/>
  <c r="AL42" i="2" l="1"/>
  <c r="AM42" i="2"/>
  <c r="AP42" i="2"/>
  <c r="AQ42" i="2"/>
  <c r="AR42" i="2"/>
  <c r="AT42" i="2"/>
  <c r="BC24" i="2"/>
  <c r="BC23" i="2"/>
  <c r="BC22" i="2"/>
  <c r="BC6" i="2"/>
  <c r="BG22" i="2"/>
  <c r="BG6" i="2"/>
  <c r="BG5" i="2" s="1"/>
  <c r="BC5" i="2" l="1"/>
  <c r="BF33" i="2"/>
  <c r="BE33" i="2"/>
  <c r="BF22" i="2" l="1"/>
  <c r="BF16" i="2"/>
  <c r="BF6" i="2" s="1"/>
  <c r="BF5" i="2" s="1"/>
  <c r="BE24" i="2" l="1"/>
  <c r="BE23" i="2"/>
  <c r="BE22" i="2"/>
  <c r="BE16" i="2"/>
  <c r="BE6" i="2"/>
  <c r="BE5" i="2" l="1"/>
  <c r="BD33" i="2" l="1"/>
  <c r="BD22" i="2" s="1"/>
  <c r="BD24" i="2"/>
  <c r="BD23" i="2"/>
  <c r="BD6" i="2"/>
  <c r="BD5" i="2" l="1"/>
  <c r="AY33" i="2" l="1"/>
  <c r="AZ33" i="2"/>
  <c r="BA33" i="2"/>
  <c r="AY6" i="2"/>
  <c r="BB6" i="2" l="1"/>
  <c r="BB5" i="2" s="1"/>
  <c r="BA6" i="2"/>
  <c r="BA5" i="2" s="1"/>
  <c r="AZ6" i="2"/>
  <c r="AZ5" i="2" s="1"/>
  <c r="AY5" i="2"/>
  <c r="AM23" i="2" l="1"/>
  <c r="AN23" i="2"/>
  <c r="AO23" i="2"/>
  <c r="AP23" i="2"/>
  <c r="AQ23" i="2"/>
  <c r="AR23" i="2"/>
  <c r="AS23" i="2"/>
  <c r="AT23" i="2"/>
  <c r="AU23" i="2"/>
  <c r="AV23" i="2"/>
  <c r="AL23" i="2"/>
  <c r="AX33" i="2"/>
  <c r="AV33" i="2"/>
  <c r="AV22" i="2" s="1"/>
  <c r="AW33" i="2"/>
  <c r="AU33" i="2"/>
  <c r="AU22" i="2" s="1"/>
  <c r="AW24" i="2"/>
  <c r="AV24" i="2"/>
  <c r="AM9" i="2"/>
  <c r="AN9" i="2"/>
  <c r="AO9" i="2"/>
  <c r="AP9" i="2"/>
  <c r="AQ9" i="2"/>
  <c r="AR9" i="2"/>
  <c r="AS9" i="2"/>
  <c r="AT9" i="2"/>
  <c r="AU9" i="2"/>
  <c r="AV9" i="2"/>
  <c r="AW9" i="2"/>
  <c r="AL9" i="2"/>
  <c r="AW23" i="2" l="1"/>
  <c r="AW22" i="2"/>
  <c r="AX22" i="2"/>
  <c r="AX23" i="2"/>
  <c r="AX24" i="2"/>
  <c r="AX9" i="2"/>
  <c r="AX6" i="2"/>
  <c r="AX5" i="2" l="1"/>
  <c r="AW6" i="2" l="1"/>
  <c r="AW5" i="2" l="1"/>
  <c r="AV6" i="2" l="1"/>
  <c r="AV5" i="2" l="1"/>
  <c r="AU24" i="2"/>
  <c r="AU6" i="2"/>
  <c r="AU5" i="2" l="1"/>
  <c r="AT33" i="2" l="1"/>
  <c r="AT22" i="2" s="1"/>
  <c r="AT24" i="2"/>
  <c r="AT6" i="2"/>
  <c r="AT5" i="2" l="1"/>
  <c r="AS33" i="2" l="1"/>
  <c r="AS22" i="2" s="1"/>
  <c r="AS24" i="2"/>
  <c r="AS6" i="2"/>
  <c r="AR33" i="2"/>
  <c r="AR22" i="2" s="1"/>
  <c r="AR24" i="2"/>
  <c r="AR6" i="2"/>
  <c r="AS5" i="2" l="1"/>
  <c r="AR5" i="2"/>
  <c r="AQ33" i="2"/>
  <c r="AQ22" i="2" s="1"/>
  <c r="AQ24" i="2"/>
  <c r="AQ6" i="2"/>
  <c r="AP33" i="2"/>
  <c r="AP22" i="2" s="1"/>
  <c r="AP24" i="2"/>
  <c r="AP6" i="2"/>
  <c r="AQ5" i="2" l="1"/>
  <c r="AP5" i="2"/>
  <c r="AM33" i="2" l="1"/>
  <c r="AM22" i="2" s="1"/>
  <c r="AM24" i="2" l="1"/>
  <c r="AM6" i="2"/>
  <c r="AM5" i="2" l="1"/>
  <c r="AL24" i="2" l="1"/>
  <c r="AL6" i="2"/>
  <c r="AN33" i="2"/>
  <c r="AN22" i="2" s="1"/>
  <c r="AL33" i="2"/>
  <c r="AL22" i="2" s="1"/>
  <c r="AO33" i="2"/>
  <c r="AO22" i="2" s="1"/>
  <c r="AO24" i="2"/>
  <c r="AO6" i="2"/>
  <c r="AN24" i="2" l="1"/>
  <c r="AL5" i="2"/>
  <c r="AN6" i="2"/>
  <c r="AO5" i="2"/>
  <c r="AN5" i="2" l="1"/>
</calcChain>
</file>

<file path=xl/sharedStrings.xml><?xml version="1.0" encoding="utf-8"?>
<sst xmlns="http://schemas.openxmlformats.org/spreadsheetml/2006/main" count="853" uniqueCount="283">
  <si>
    <t>-</t>
  </si>
  <si>
    <t>Outros créditos</t>
  </si>
  <si>
    <t>Depósitos judiciais</t>
  </si>
  <si>
    <t>Outros Ativos Não Circulantes</t>
  </si>
  <si>
    <t>Impostos e contribuições a recuperar</t>
  </si>
  <si>
    <t>ROMI S.A.</t>
  </si>
  <si>
    <t>(R$ Thousands)</t>
  </si>
  <si>
    <t>Total Assets</t>
  </si>
  <si>
    <t>Current Assets</t>
  </si>
  <si>
    <t>Cash and Cash Equivalents</t>
  </si>
  <si>
    <t>Financial Deposits</t>
  </si>
  <si>
    <t>Accounts Receivable</t>
  </si>
  <si>
    <t>Trade accounts receivable</t>
  </si>
  <si>
    <t>Onlending of FINAME manufacturer financing</t>
  </si>
  <si>
    <t>Inventories</t>
  </si>
  <si>
    <t>Recoverable Taxes</t>
  </si>
  <si>
    <t>Other Current Assets</t>
  </si>
  <si>
    <t>Non-current assets</t>
  </si>
  <si>
    <t>Other credits</t>
  </si>
  <si>
    <t>Related parts</t>
  </si>
  <si>
    <t>Judicial deposits</t>
  </si>
  <si>
    <t>Other Accounts Receivable</t>
  </si>
  <si>
    <t>Liabilities Over Non-current Assets Held For Sale</t>
  </si>
  <si>
    <t>Long-term Assets</t>
  </si>
  <si>
    <t>Deferred Income Tax and Social Contribution</t>
  </si>
  <si>
    <t>Other Non-Current Assets</t>
  </si>
  <si>
    <t>Investments</t>
  </si>
  <si>
    <t>Interest In Affiliates</t>
  </si>
  <si>
    <t>Interest In Jointly Controlled Companies</t>
  </si>
  <si>
    <t>Investment Properties</t>
  </si>
  <si>
    <t>Fixed-asset</t>
  </si>
  <si>
    <t>Operating Fixed Assets</t>
  </si>
  <si>
    <t>Fixed Assets In Progress</t>
  </si>
  <si>
    <t>Intangible</t>
  </si>
  <si>
    <t>Other</t>
  </si>
  <si>
    <t>12/31/2024</t>
  </si>
  <si>
    <t>03/31/2025</t>
  </si>
  <si>
    <t>Invetories of rental machines intended for sale</t>
  </si>
  <si>
    <t>Total Liabilities and Stockholders' Equity</t>
  </si>
  <si>
    <t>Current Liabilities</t>
  </si>
  <si>
    <t>Social And Labour Obligations</t>
  </si>
  <si>
    <t>Suppliers</t>
  </si>
  <si>
    <t>Fiscal Liabilities</t>
  </si>
  <si>
    <t>Loans And Financing</t>
  </si>
  <si>
    <t>Liabilities With Related Parties</t>
  </si>
  <si>
    <t>Dividends And Interest On Shareholders' Equity Payable</t>
  </si>
  <si>
    <t>Other bills to pay</t>
  </si>
  <si>
    <t>Shares payable</t>
  </si>
  <si>
    <t>Advance from customers</t>
  </si>
  <si>
    <t>Discontinued Operation Liabilities</t>
  </si>
  <si>
    <t>Social Security, Labor And Civil Fiscal Provisions</t>
  </si>
  <si>
    <t>Liabilities Over Non-current Assets Held For Sale And Discontinued Operations</t>
  </si>
  <si>
    <t>Non-current Liabilities</t>
  </si>
  <si>
    <t>Other Obligations</t>
  </si>
  <si>
    <t>Others accounts payable</t>
  </si>
  <si>
    <t>Taxes and contributions to collect</t>
  </si>
  <si>
    <t>Income Tax And Social Contribution - Deferred</t>
  </si>
  <si>
    <t>Stockholders' Equity</t>
  </si>
  <si>
    <t>Paid-in Share Capital</t>
  </si>
  <si>
    <t>Capital Reserves</t>
  </si>
  <si>
    <t>Profit Reserves</t>
  </si>
  <si>
    <t>Accrued Gains/Losses</t>
  </si>
  <si>
    <t>Equity Valuation Adjustment</t>
  </si>
  <si>
    <t>Cumulative Translation Adjustment</t>
  </si>
  <si>
    <t>Other Comprehensive Income</t>
  </si>
  <si>
    <t>Participation of Non-Controlling Shareholders</t>
  </si>
  <si>
    <t>Relação com Investidores</t>
  </si>
  <si>
    <t>dri@romi.com</t>
  </si>
  <si>
    <t>INDIVIDUAL FINANCIAL STATEMENTS IN IFRS</t>
  </si>
  <si>
    <t>CONSOLIDATED FINANCIAL STATEMENTS IN IFRS</t>
  </si>
  <si>
    <t>Consolidated Balance Sheet</t>
  </si>
  <si>
    <t>03/31/2011</t>
  </si>
  <si>
    <t>06/30/2011</t>
  </si>
  <si>
    <t>09/30/2011</t>
  </si>
  <si>
    <t>12/31/2011</t>
  </si>
  <si>
    <t>03/31/2012</t>
  </si>
  <si>
    <t>06/30/2012</t>
  </si>
  <si>
    <t>09/30/2012</t>
  </si>
  <si>
    <t>12/31/2012</t>
  </si>
  <si>
    <t>03/31/2013</t>
  </si>
  <si>
    <t>06/30/2013</t>
  </si>
  <si>
    <t>09/30/2013</t>
  </si>
  <si>
    <t>12/31/2013</t>
  </si>
  <si>
    <t>03/31/2014</t>
  </si>
  <si>
    <t>06/30/2014</t>
  </si>
  <si>
    <t>09/30/2014</t>
  </si>
  <si>
    <t>12/31/2014</t>
  </si>
  <si>
    <t>03/31/2015</t>
  </si>
  <si>
    <t>06/30/2015</t>
  </si>
  <si>
    <t>09/30/2015</t>
  </si>
  <si>
    <t>12/31/2015</t>
  </si>
  <si>
    <t>03/31/2016</t>
  </si>
  <si>
    <t>06/30/2016</t>
  </si>
  <si>
    <t>09/30/2016</t>
  </si>
  <si>
    <t>12/31/2016</t>
  </si>
  <si>
    <t>03/31/2017</t>
  </si>
  <si>
    <t>06/30/2017</t>
  </si>
  <si>
    <t>09/30/2017</t>
  </si>
  <si>
    <t>12/31/2017</t>
  </si>
  <si>
    <t>03/31/2018</t>
  </si>
  <si>
    <t>06/30/2018</t>
  </si>
  <si>
    <t>09/30/2018</t>
  </si>
  <si>
    <t>12/31/2018</t>
  </si>
  <si>
    <t>03/31/2019</t>
  </si>
  <si>
    <t>06/30/2019</t>
  </si>
  <si>
    <t>09/30/2019</t>
  </si>
  <si>
    <t>12/31/2019</t>
  </si>
  <si>
    <t>03/31/2020</t>
  </si>
  <si>
    <t>06/30/2020</t>
  </si>
  <si>
    <t>09/30/2020</t>
  </si>
  <si>
    <t>12/31/2020</t>
  </si>
  <si>
    <t>03/31/2021</t>
  </si>
  <si>
    <t>06/30/2021</t>
  </si>
  <si>
    <t>09/30/2021</t>
  </si>
  <si>
    <t>12/31/2021</t>
  </si>
  <si>
    <t>03/31/2022</t>
  </si>
  <si>
    <t>06/30/2022</t>
  </si>
  <si>
    <t>09/30/2022</t>
  </si>
  <si>
    <t>12/31/2022</t>
  </si>
  <si>
    <t>03/31/2023</t>
  </si>
  <si>
    <t>06/30/2023</t>
  </si>
  <si>
    <t>09/30/2023</t>
  </si>
  <si>
    <t>12/31/2023</t>
  </si>
  <si>
    <t>03/31/2024</t>
  </si>
  <si>
    <t>06/30/2024</t>
  </si>
  <si>
    <t>09/30/2024</t>
  </si>
  <si>
    <t>06/30/2025</t>
  </si>
  <si>
    <t>09/30/2025</t>
  </si>
  <si>
    <t>Credit With Related Parties</t>
  </si>
  <si>
    <t>Other Non-current Assets</t>
  </si>
  <si>
    <t>Discontinued Operations Assets</t>
  </si>
  <si>
    <t>Taxes and contributions to be recovered</t>
  </si>
  <si>
    <t>Other Credits</t>
  </si>
  <si>
    <t>Interest In Subsidiaries</t>
  </si>
  <si>
    <t>Intangibles</t>
  </si>
  <si>
    <t>Others</t>
  </si>
  <si>
    <t>Related parties</t>
  </si>
  <si>
    <t>Other accounts payable</t>
  </si>
  <si>
    <t>Provision for negative equity - subsidiary</t>
  </si>
  <si>
    <t>Deferred Taxes</t>
  </si>
  <si>
    <t>Provisions</t>
  </si>
  <si>
    <t>Parent Company Balance Sheet</t>
  </si>
  <si>
    <t>Millions R$</t>
  </si>
  <si>
    <t>4Q08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</si>
  <si>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</si>
  <si>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</si>
  <si>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</si>
  <si>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</si>
  <si>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</si>
  <si>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</si>
  <si>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</si>
  <si>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</si>
  <si>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</si>
  <si>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</si>
  <si>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</si>
  <si>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</si>
  <si>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</si>
  <si>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</si>
  <si>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</si>
  <si>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</si>
  <si>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</si>
  <si>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</si>
  <si>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</si>
  <si>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</si>
  <si>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</si>
  <si>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</si>
  <si>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</si>
  <si>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</si>
  <si>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</si>
  <si>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</si>
  <si>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</si>
  <si>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</si>
  <si>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</si>
  <si>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</si>
  <si>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</si>
  <si>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</si>
  <si>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</si>
  <si>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</si>
  <si>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</si>
  <si>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</si>
  <si>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</si>
  <si>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</si>
  <si>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</si>
  <si>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</si>
  <si>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</si>
  <si>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</si>
  <si>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</si>
  <si>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</si>
  <si>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</si>
  <si>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</si>
  <si>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</si>
  <si>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</si>
  <si>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</si>
  <si>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</si>
  <si>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</si>
  <si>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</si>
  <si>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</si>
  <si>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</si>
  <si>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</si>
  <si>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</si>
  <si>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</si>
  <si>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</si>
  <si>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</si>
  <si>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</si>
  <si>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</si>
  <si>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</si>
  <si>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</si>
  <si>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Gross Sales Revenues</t>
  </si>
  <si>
    <t>Cost of Goods Sold and/or Services Rendered</t>
  </si>
  <si>
    <t>Gross Profit</t>
  </si>
  <si>
    <t>Operating Expenses/Revenues</t>
  </si>
  <si>
    <t>Selling Expenses</t>
  </si>
  <si>
    <t>General and Administrative Expenses</t>
  </si>
  <si>
    <t>Other Operating Revenues</t>
  </si>
  <si>
    <t>Other Operating Expenses</t>
  </si>
  <si>
    <t>Earnings Before Financial Results and Taxes</t>
  </si>
  <si>
    <t>Financial Result</t>
  </si>
  <si>
    <t>Financial Incomes</t>
  </si>
  <si>
    <t>Financial Expenses</t>
  </si>
  <si>
    <t>Earnings Before Income Taxes</t>
  </si>
  <si>
    <t>Income Tax and Social Contribution over Profit</t>
  </si>
  <si>
    <t>Current</t>
  </si>
  <si>
    <t>Deferred</t>
  </si>
  <si>
    <t>Net Income</t>
  </si>
  <si>
    <t>Consolidated Gains/Losses for the Period</t>
  </si>
  <si>
    <t>Assigned to the Parent Company's Partners</t>
  </si>
  <si>
    <t>Assigned to Non-Controlling Partners</t>
  </si>
  <si>
    <t>Earnings per Share (Reais/Share)</t>
  </si>
  <si>
    <t>1H10</t>
  </si>
  <si>
    <t>9M10</t>
  </si>
  <si>
    <t>1H11</t>
  </si>
  <si>
    <t>1H12</t>
  </si>
  <si>
    <t>9M12</t>
  </si>
  <si>
    <t>1H13</t>
  </si>
  <si>
    <t>9M13</t>
  </si>
  <si>
    <t>1H14</t>
  </si>
  <si>
    <t>9M14</t>
  </si>
  <si>
    <t>1H15</t>
  </si>
  <si>
    <t>9M15</t>
  </si>
  <si>
    <t>1H16</t>
  </si>
  <si>
    <t>9M16</t>
  </si>
  <si>
    <t>1H17</t>
  </si>
  <si>
    <t>9M17</t>
  </si>
  <si>
    <t>1H18</t>
  </si>
  <si>
    <t>9M18</t>
  </si>
  <si>
    <t>1H19</t>
  </si>
  <si>
    <t>9M19</t>
  </si>
  <si>
    <t>1H20</t>
  </si>
  <si>
    <t>9M20</t>
  </si>
  <si>
    <t>1H21</t>
  </si>
  <si>
    <t>9M21</t>
  </si>
  <si>
    <t>1H22</t>
  </si>
  <si>
    <t>9M22</t>
  </si>
  <si>
    <t>1H23</t>
  </si>
  <si>
    <t>9M23</t>
  </si>
  <si>
    <t>1H24</t>
  </si>
  <si>
    <t>9M24</t>
  </si>
  <si>
    <t>1H25</t>
  </si>
  <si>
    <t>9M25</t>
  </si>
  <si>
    <t xml:space="preserve">     Selling Expenses</t>
  </si>
  <si>
    <t xml:space="preserve">     General and Administrative Expenses</t>
  </si>
  <si>
    <t xml:space="preserve">     Other Operating Revenues</t>
  </si>
  <si>
    <t xml:space="preserve">     Other Operating Expenses</t>
  </si>
  <si>
    <t xml:space="preserve">     Equity Income</t>
  </si>
  <si>
    <t xml:space="preserve">     Financial Incomes</t>
  </si>
  <si>
    <t xml:space="preserve">     Financial Expenses</t>
  </si>
  <si>
    <t xml:space="preserve">     Current</t>
  </si>
  <si>
    <t xml:space="preserve">     Deferred</t>
  </si>
  <si>
    <t>Net Income from Continuing Operations</t>
  </si>
  <si>
    <t>Consolidated Income Statement for the Period</t>
  </si>
  <si>
    <t>Parent Company Income Statement for the Period</t>
  </si>
  <si>
    <t>Consolidated Income Statement Fiscal Year</t>
  </si>
  <si>
    <t>3Q25</t>
  </si>
  <si>
    <t>9M11</t>
  </si>
  <si>
    <t>3T23</t>
  </si>
  <si>
    <t>Parent Company Income Statement Fiscal Year</t>
  </si>
  <si>
    <t>12/31/2025</t>
  </si>
  <si>
    <t>4Q25</t>
  </si>
  <si>
    <t>1Q26</t>
  </si>
  <si>
    <t>2Q26</t>
  </si>
  <si>
    <t>1H26</t>
  </si>
  <si>
    <t>06/30/2026</t>
  </si>
  <si>
    <t>03/31/2026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</si>
</sst>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([$€-2]* #,##0.00_);_([$€-2]* \(#,##0.00\);_([$€-2]* &quot;-&quot;??_)"/>
    <numFmt numFmtId="166" formatCode="#,##0.0_);\(#,##0.0\)"/>
    <numFmt numFmtId="167" formatCode="#,##0.000_);\(#,##0.000\)"/>
    <numFmt numFmtId="168" formatCode="#,##0.00_);\(#,##0.00\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5A92"/>
      <name val="Calibri"/>
      <family val="2"/>
      <scheme val="minor"/>
    </font>
    <font>
      <sz val="11"/>
      <color rgb="FF005A92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6DAE"/>
      <name val="Calibri"/>
      <family val="2"/>
      <scheme val="minor"/>
    </font>
    <font>
      <b/>
      <sz val="10"/>
      <color rgb="FF006DAE"/>
      <name val="Calibri"/>
      <family val="2"/>
      <scheme val="minor"/>
    </font>
    <font>
      <sz val="10"/>
      <color rgb="FF006DAE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indexed="5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DAE"/>
        <bgColor rgb="FF2E044A"/>
      </patternFill>
    </fill>
    <fill>
      <patternFill patternType="solid">
        <fgColor rgb="FF006DA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5" fontId="24" fillId="0" borderId="0"/>
    <xf numFmtId="0" fontId="32" fillId="0" borderId="0"/>
  </cellStyleXfs>
  <cellXfs count="83">
    <xf numFmtId="0" fontId="0" fillId="0" borderId="0" xfId="0"/>
    <xf numFmtId="164" fontId="18" fillId="0" borderId="0" xfId="42" applyNumberFormat="1" applyFont="1" applyAlignment="1">
      <alignment horizontal="right"/>
    </xf>
    <xf numFmtId="43" fontId="18" fillId="0" borderId="0" xfId="42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4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center" vertical="center" wrapText="1"/>
    </xf>
    <xf numFmtId="165" fontId="25" fillId="0" borderId="0" xfId="44" applyFont="1" applyAlignment="1">
      <alignment horizontal="center" vertical="center" wrapText="1"/>
    </xf>
    <xf numFmtId="0" fontId="26" fillId="34" borderId="0" xfId="0" applyFont="1" applyFill="1" applyAlignment="1">
      <alignment wrapText="1"/>
    </xf>
    <xf numFmtId="0" fontId="27" fillId="34" borderId="0" xfId="0" applyFont="1" applyFill="1" applyAlignment="1">
      <alignment horizontal="right"/>
    </xf>
    <xf numFmtId="0" fontId="27" fillId="34" borderId="0" xfId="0" applyFont="1" applyFill="1"/>
    <xf numFmtId="14" fontId="26" fillId="34" borderId="0" xfId="0" applyNumberFormat="1" applyFont="1" applyFill="1" applyAlignment="1">
      <alignment wrapText="1"/>
    </xf>
    <xf numFmtId="0" fontId="26" fillId="34" borderId="0" xfId="0" applyFont="1" applyFill="1"/>
    <xf numFmtId="165" fontId="27" fillId="34" borderId="10" xfId="0" applyNumberFormat="1" applyFont="1" applyFill="1" applyBorder="1" applyAlignment="1">
      <alignment vertical="center"/>
    </xf>
    <xf numFmtId="0" fontId="19" fillId="35" borderId="0" xfId="0" applyFont="1" applyFill="1" applyAlignment="1">
      <alignment horizontal="left" wrapText="1" indent="1"/>
    </xf>
    <xf numFmtId="164" fontId="19" fillId="35" borderId="0" xfId="42" applyNumberFormat="1" applyFont="1" applyFill="1" applyAlignment="1">
      <alignment horizontal="right" wrapText="1"/>
    </xf>
    <xf numFmtId="164" fontId="19" fillId="35" borderId="0" xfId="42" applyNumberFormat="1" applyFont="1" applyFill="1" applyAlignment="1">
      <alignment horizontal="right"/>
    </xf>
    <xf numFmtId="0" fontId="19" fillId="35" borderId="0" xfId="0" applyFont="1" applyFill="1"/>
    <xf numFmtId="0" fontId="19" fillId="36" borderId="0" xfId="0" applyFont="1" applyFill="1" applyAlignment="1">
      <alignment horizontal="left" wrapText="1" indent="3"/>
    </xf>
    <xf numFmtId="164" fontId="19" fillId="36" borderId="0" xfId="42" applyNumberFormat="1" applyFont="1" applyFill="1" applyAlignment="1">
      <alignment horizontal="right" wrapText="1"/>
    </xf>
    <xf numFmtId="164" fontId="19" fillId="36" borderId="0" xfId="42" applyNumberFormat="1" applyFont="1" applyFill="1" applyAlignment="1">
      <alignment horizontal="right"/>
    </xf>
    <xf numFmtId="0" fontId="19" fillId="36" borderId="0" xfId="0" applyFont="1" applyFill="1"/>
    <xf numFmtId="0" fontId="28" fillId="0" borderId="0" xfId="0" applyFont="1" applyAlignment="1">
      <alignment horizontal="left" wrapText="1" indent="5"/>
    </xf>
    <xf numFmtId="164" fontId="28" fillId="0" borderId="0" xfId="42" applyNumberFormat="1" applyFont="1" applyAlignment="1">
      <alignment horizontal="right" wrapText="1"/>
    </xf>
    <xf numFmtId="164" fontId="28" fillId="0" borderId="0" xfId="42" applyNumberFormat="1" applyFont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left" wrapText="1" indent="7"/>
    </xf>
    <xf numFmtId="164" fontId="28" fillId="0" borderId="0" xfId="42" applyNumberFormat="1" applyFont="1" applyFill="1" applyAlignment="1">
      <alignment horizontal="right" wrapText="1"/>
    </xf>
    <xf numFmtId="164" fontId="28" fillId="0" borderId="0" xfId="42" applyNumberFormat="1" applyFont="1" applyFill="1" applyAlignment="1">
      <alignment horizontal="righ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 wrapText="1" indent="6"/>
    </xf>
    <xf numFmtId="0" fontId="28" fillId="0" borderId="0" xfId="0" applyFont="1" applyAlignment="1">
      <alignment horizontal="left" wrapText="1" indent="8"/>
    </xf>
    <xf numFmtId="164" fontId="28" fillId="0" borderId="0" xfId="42" applyNumberFormat="1" applyFont="1" applyAlignment="1">
      <alignment horizontal="right" vertical="center" wrapText="1"/>
    </xf>
    <xf numFmtId="164" fontId="28" fillId="0" borderId="0" xfId="42" applyNumberFormat="1" applyFont="1" applyFill="1" applyAlignment="1">
      <alignment horizontal="right" vertical="center" wrapText="1"/>
    </xf>
    <xf numFmtId="14" fontId="26" fillId="34" borderId="0" xfId="0" applyNumberFormat="1" applyFont="1" applyFill="1" applyAlignment="1">
      <alignment horizontal="right" wrapText="1"/>
    </xf>
    <xf numFmtId="164" fontId="19" fillId="35" borderId="0" xfId="0" applyNumberFormat="1" applyFont="1" applyFill="1" applyAlignment="1">
      <alignment horizontal="right"/>
    </xf>
    <xf numFmtId="164" fontId="19" fillId="36" borderId="0" xfId="0" applyNumberFormat="1" applyFont="1" applyFill="1" applyAlignment="1">
      <alignment horizontal="right"/>
    </xf>
    <xf numFmtId="164" fontId="28" fillId="0" borderId="0" xfId="0" applyNumberFormat="1" applyFont="1" applyAlignment="1">
      <alignment horizontal="right"/>
    </xf>
    <xf numFmtId="0" fontId="30" fillId="0" borderId="0" xfId="0" applyFont="1" applyAlignment="1">
      <alignment horizontal="left" wrapText="1" indent="5"/>
    </xf>
    <xf numFmtId="0" fontId="30" fillId="0" borderId="0" xfId="0" applyFont="1" applyAlignment="1">
      <alignment horizontal="left" wrapText="1" indent="6"/>
    </xf>
    <xf numFmtId="0" fontId="28" fillId="0" borderId="0" xfId="0" applyFont="1" applyAlignment="1">
      <alignment horizontal="left" vertical="center" wrapText="1" indent="7"/>
    </xf>
    <xf numFmtId="0" fontId="28" fillId="0" borderId="0" xfId="0" applyFont="1" applyAlignment="1">
      <alignment horizontal="right"/>
    </xf>
    <xf numFmtId="0" fontId="33" fillId="0" borderId="0" xfId="45" applyFont="1"/>
    <xf numFmtId="0" fontId="35" fillId="0" borderId="0" xfId="45" applyFont="1" applyAlignment="1">
      <alignment vertical="center"/>
    </xf>
    <xf numFmtId="0" fontId="36" fillId="0" borderId="0" xfId="45" applyFont="1"/>
    <xf numFmtId="166" fontId="35" fillId="0" borderId="0" xfId="45" applyNumberFormat="1" applyFont="1" applyAlignment="1">
      <alignment vertical="center"/>
    </xf>
    <xf numFmtId="0" fontId="26" fillId="34" borderId="0" xfId="45" applyFont="1" applyFill="1" applyAlignment="1">
      <alignment wrapText="1"/>
    </xf>
    <xf numFmtId="0" fontId="26" fillId="34" borderId="0" xfId="45" applyFont="1" applyFill="1" applyAlignment="1">
      <alignment horizontal="center"/>
    </xf>
    <xf numFmtId="0" fontId="27" fillId="34" borderId="0" xfId="45" applyFont="1" applyFill="1" applyAlignment="1">
      <alignment vertical="center"/>
    </xf>
    <xf numFmtId="0" fontId="27" fillId="34" borderId="0" xfId="45" applyFont="1" applyFill="1" applyAlignment="1">
      <alignment horizontal="center" vertical="center"/>
    </xf>
    <xf numFmtId="165" fontId="27" fillId="34" borderId="0" xfId="45" applyNumberFormat="1" applyFont="1" applyFill="1" applyAlignment="1">
      <alignment vertical="center"/>
    </xf>
    <xf numFmtId="0" fontId="26" fillId="34" borderId="0" xfId="45" applyFont="1" applyFill="1" applyAlignment="1">
      <alignment horizontal="center" vertical="center"/>
    </xf>
    <xf numFmtId="166" fontId="35" fillId="0" borderId="0" xfId="45" applyNumberFormat="1" applyFont="1" applyAlignment="1">
      <alignment horizontal="center" vertical="center"/>
    </xf>
    <xf numFmtId="0" fontId="34" fillId="36" borderId="0" xfId="45" applyFont="1" applyFill="1" applyAlignment="1">
      <alignment horizontal="left" indent="2"/>
    </xf>
    <xf numFmtId="166" fontId="34" fillId="36" borderId="0" xfId="45" applyNumberFormat="1" applyFont="1" applyFill="1" applyAlignment="1">
      <alignment horizontal="center" vertical="center"/>
    </xf>
    <xf numFmtId="0" fontId="34" fillId="36" borderId="0" xfId="45" applyFont="1" applyFill="1" applyAlignment="1">
      <alignment horizontal="center" vertical="center"/>
    </xf>
    <xf numFmtId="0" fontId="36" fillId="36" borderId="0" xfId="45" applyFont="1" applyFill="1" applyAlignment="1">
      <alignment horizontal="left" indent="2"/>
    </xf>
    <xf numFmtId="10" fontId="34" fillId="36" borderId="0" xfId="45" applyNumberFormat="1" applyFont="1" applyFill="1" applyAlignment="1">
      <alignment horizontal="center" vertical="center"/>
    </xf>
    <xf numFmtId="0" fontId="28" fillId="0" borderId="0" xfId="45" applyFont="1" applyAlignment="1">
      <alignment horizontal="left" indent="2"/>
    </xf>
    <xf numFmtId="166" fontId="28" fillId="0" borderId="0" xfId="45" applyNumberFormat="1" applyFont="1" applyAlignment="1">
      <alignment horizontal="center" vertical="center"/>
    </xf>
    <xf numFmtId="166" fontId="29" fillId="0" borderId="0" xfId="45" applyNumberFormat="1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167" fontId="28" fillId="0" borderId="0" xfId="45" applyNumberFormat="1" applyFont="1" applyAlignment="1">
      <alignment horizontal="center" vertical="center"/>
    </xf>
    <xf numFmtId="168" fontId="34" fillId="36" borderId="0" xfId="45" applyNumberFormat="1" applyFont="1" applyFill="1" applyAlignment="1">
      <alignment horizontal="center" vertical="center"/>
    </xf>
    <xf numFmtId="0" fontId="35" fillId="0" borderId="0" xfId="45" applyFont="1" applyAlignment="1">
      <alignment horizontal="center" vertical="center"/>
    </xf>
    <xf numFmtId="166" fontId="31" fillId="0" borderId="0" xfId="45" applyNumberFormat="1" applyFont="1" applyAlignment="1">
      <alignment vertical="center"/>
    </xf>
    <xf numFmtId="166" fontId="36" fillId="36" borderId="0" xfId="45" applyNumberFormat="1" applyFont="1" applyFill="1" applyAlignment="1">
      <alignment vertical="center"/>
    </xf>
    <xf numFmtId="0" fontId="36" fillId="36" borderId="0" xfId="45" applyFont="1" applyFill="1" applyAlignment="1">
      <alignment vertical="center"/>
    </xf>
    <xf numFmtId="10" fontId="36" fillId="36" borderId="0" xfId="45" applyNumberFormat="1" applyFont="1" applyFill="1" applyAlignment="1">
      <alignment vertical="center"/>
    </xf>
    <xf numFmtId="166" fontId="28" fillId="0" borderId="0" xfId="45" applyNumberFormat="1" applyFont="1" applyAlignment="1">
      <alignment vertical="center"/>
    </xf>
    <xf numFmtId="0" fontId="28" fillId="0" borderId="0" xfId="45" applyFont="1" applyAlignment="1">
      <alignment vertical="center"/>
    </xf>
    <xf numFmtId="166" fontId="36" fillId="36" borderId="0" xfId="45" applyNumberFormat="1" applyFont="1" applyFill="1" applyAlignment="1">
      <alignment horizontal="center" vertical="center"/>
    </xf>
    <xf numFmtId="166" fontId="28" fillId="37" borderId="0" xfId="45" applyNumberFormat="1" applyFont="1" applyFill="1" applyAlignment="1">
      <alignment horizontal="center" vertical="center"/>
    </xf>
    <xf numFmtId="168" fontId="36" fillId="36" borderId="0" xfId="45" applyNumberFormat="1" applyFont="1" applyFill="1" applyAlignment="1">
      <alignment horizontal="center" vertical="center"/>
    </xf>
    <xf numFmtId="0" fontId="31" fillId="0" borderId="0" xfId="45" applyFont="1" applyAlignment="1">
      <alignment vertical="center"/>
    </xf>
    <xf numFmtId="168" fontId="36" fillId="36" borderId="0" xfId="45" applyNumberFormat="1" applyFont="1" applyFill="1" applyAlignment="1">
      <alignment vertical="center"/>
    </xf>
    <xf numFmtId="0" fontId="20" fillId="0" borderId="0" xfId="43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33" borderId="0" xfId="0" applyFont="1" applyFill="1" applyAlignment="1">
      <alignment horizontal="center" vertical="center"/>
    </xf>
    <xf numFmtId="14" fontId="26" fillId="34" borderId="0" xfId="0" applyNumberFormat="1" applyFont="1" applyFill="1" applyAlignment="1">
      <alignment horizontal="right" wrapText="1"/>
    </xf>
  </cellXfs>
  <cellStyles count="46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3" builtinId="8"/>
    <cellStyle name="Neutro" xfId="8" builtinId="28" customBuiltin="1"/>
    <cellStyle name="Normal" xfId="0" builtinId="0"/>
    <cellStyle name="Normal 15" xfId="44" xr:uid="{42482B39-985C-427E-832D-2C2CEBAC5BE1}"/>
    <cellStyle name="Normal 2" xfId="45" xr:uid="{8EA4C15A-7B29-411C-B452-7EE0D7321A5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colors>
    <mruColors>
      <color rgb="FF006DAE"/>
      <color rgb="FF005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hyperlink" Target="https://www.romi.com/esg/" TargetMode="External"/><Relationship Id="rId7" Type="http://schemas.openxmlformats.org/officeDocument/2006/relationships/image" Target="../media/image4.jpeg"/><Relationship Id="rId2" Type="http://schemas.openxmlformats.org/officeDocument/2006/relationships/image" Target="../media/image1.png"/><Relationship Id="rId1" Type="http://schemas.openxmlformats.org/officeDocument/2006/relationships/hyperlink" Target="https://www.romi.com/" TargetMode="External"/><Relationship Id="rId6" Type="http://schemas.openxmlformats.org/officeDocument/2006/relationships/image" Target="../media/image3.png"/><Relationship Id="rId5" Type="http://schemas.microsoft.com/office/2007/relationships/hdphoto" Target="../media/hdphoto1.wdp"/><Relationship Id="rId10" Type="http://schemas.openxmlformats.org/officeDocument/2006/relationships/image" Target="../media/image7.png"/><Relationship Id="rId4" Type="http://schemas.openxmlformats.org/officeDocument/2006/relationships/image" Target="../media/image2.png"/><Relationship Id="rId9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42</xdr:row>
      <xdr:rowOff>0</xdr:rowOff>
    </xdr:from>
    <xdr:to>
      <xdr:col>18</xdr:col>
      <xdr:colOff>400050</xdr:colOff>
      <xdr:row>42</xdr:row>
      <xdr:rowOff>161925</xdr:rowOff>
    </xdr:to>
    <xdr:sp macro="" textlink="">
      <xdr:nvSpPr>
        <xdr:cNvPr id="2" name="Fluxograma: Processo Alternativo 1">
          <a:extLst>
            <a:ext uri="{FF2B5EF4-FFF2-40B4-BE49-F238E27FC236}">
              <a16:creationId xmlns:a16="http://schemas.microsoft.com/office/drawing/2014/main" id="{4B1F03F5-23DC-4396-98E0-AF11122860ED}"/>
            </a:ext>
          </a:extLst>
        </xdr:cNvPr>
        <xdr:cNvSpPr/>
      </xdr:nvSpPr>
      <xdr:spPr>
        <a:xfrm>
          <a:off x="8172450" y="8001000"/>
          <a:ext cx="3200400" cy="161925"/>
        </a:xfrm>
        <a:prstGeom prst="flowChartAlternateProcess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Balanço</a:t>
          </a:r>
          <a:r>
            <a:rPr lang="pt-BR" sz="12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Patrimonial</a:t>
          </a:r>
          <a:endParaRPr lang="pt-BR" sz="12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26</xdr:col>
      <xdr:colOff>276225</xdr:colOff>
      <xdr:row>34</xdr:row>
      <xdr:rowOff>161925</xdr:rowOff>
    </xdr:from>
    <xdr:to>
      <xdr:col>31</xdr:col>
      <xdr:colOff>428625</xdr:colOff>
      <xdr:row>35</xdr:row>
      <xdr:rowOff>133350</xdr:rowOff>
    </xdr:to>
    <xdr:sp macro="" textlink="">
      <xdr:nvSpPr>
        <xdr:cNvPr id="3" name="Fluxograma: Processo Alternativo 2">
          <a:extLst>
            <a:ext uri="{FF2B5EF4-FFF2-40B4-BE49-F238E27FC236}">
              <a16:creationId xmlns:a16="http://schemas.microsoft.com/office/drawing/2014/main" id="{2DA1F8C7-D3A0-48F4-85F1-F2B9005A5B35}"/>
            </a:ext>
          </a:extLst>
        </xdr:cNvPr>
        <xdr:cNvSpPr/>
      </xdr:nvSpPr>
      <xdr:spPr>
        <a:xfrm>
          <a:off x="16125825" y="6638925"/>
          <a:ext cx="3200400" cy="161925"/>
        </a:xfrm>
        <a:prstGeom prst="flowChartAlternateProcess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Resultados</a:t>
          </a:r>
        </a:p>
      </xdr:txBody>
    </xdr:sp>
    <xdr:clientData/>
  </xdr:twoCellAnchor>
  <xdr:oneCellAnchor>
    <xdr:from>
      <xdr:col>26</xdr:col>
      <xdr:colOff>457200</xdr:colOff>
      <xdr:row>36</xdr:row>
      <xdr:rowOff>152400</xdr:rowOff>
    </xdr:from>
    <xdr:ext cx="2150397" cy="232628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E4D4DF81-1089-4665-A95B-EBBD67B0AAF5}"/>
            </a:ext>
          </a:extLst>
        </xdr:cNvPr>
        <xdr:cNvSpPr txBox="1"/>
      </xdr:nvSpPr>
      <xdr:spPr>
        <a:xfrm>
          <a:off x="16306800" y="7010400"/>
          <a:ext cx="2150397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DRE Período, Controladora (IFRS)</a:t>
          </a:r>
        </a:p>
      </xdr:txBody>
    </xdr:sp>
    <xdr:clientData/>
  </xdr:oneCellAnchor>
  <xdr:oneCellAnchor>
    <xdr:from>
      <xdr:col>26</xdr:col>
      <xdr:colOff>447675</xdr:colOff>
      <xdr:row>38</xdr:row>
      <xdr:rowOff>95250</xdr:rowOff>
    </xdr:from>
    <xdr:ext cx="1497205" cy="232628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41726DBF-D531-483F-8238-ED661674D601}"/>
            </a:ext>
          </a:extLst>
        </xdr:cNvPr>
        <xdr:cNvSpPr txBox="1"/>
      </xdr:nvSpPr>
      <xdr:spPr>
        <a:xfrm>
          <a:off x="16297275" y="7334250"/>
          <a:ext cx="1497205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Passivo</a:t>
          </a:r>
          <a:r>
            <a:rPr lang="pt-BR" sz="90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- Controladora</a:t>
          </a:r>
          <a:endParaRPr lang="pt-BR" sz="9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oneCellAnchor>
    <xdr:from>
      <xdr:col>29</xdr:col>
      <xdr:colOff>152400</xdr:colOff>
      <xdr:row>38</xdr:row>
      <xdr:rowOff>95250</xdr:rowOff>
    </xdr:from>
    <xdr:ext cx="1447640" cy="232628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65D6D03D-3D96-4769-A94B-DEF5C26A1EB0}"/>
            </a:ext>
          </a:extLst>
        </xdr:cNvPr>
        <xdr:cNvSpPr txBox="1"/>
      </xdr:nvSpPr>
      <xdr:spPr>
        <a:xfrm>
          <a:off x="17830800" y="7334250"/>
          <a:ext cx="1447640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Passivo</a:t>
          </a:r>
          <a:r>
            <a:rPr lang="pt-BR" sz="90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- Consolidado</a:t>
          </a:r>
          <a:endParaRPr lang="pt-BR" sz="9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twoCellAnchor editAs="oneCell">
    <xdr:from>
      <xdr:col>12</xdr:col>
      <xdr:colOff>501015</xdr:colOff>
      <xdr:row>4</xdr:row>
      <xdr:rowOff>152401</xdr:rowOff>
    </xdr:from>
    <xdr:to>
      <xdr:col>15</xdr:col>
      <xdr:colOff>53340</xdr:colOff>
      <xdr:row>6</xdr:row>
      <xdr:rowOff>123826</xdr:rowOff>
    </xdr:to>
    <xdr:pic>
      <xdr:nvPicPr>
        <xdr:cNvPr id="7" name="Imagem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B403B-FE05-43EA-8232-A095DC60E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6215" y="914401"/>
          <a:ext cx="1381125" cy="352425"/>
        </a:xfrm>
        <a:prstGeom prst="rect">
          <a:avLst/>
        </a:prstGeom>
        <a:effectLst/>
      </xdr:spPr>
    </xdr:pic>
    <xdr:clientData/>
  </xdr:twoCellAnchor>
  <xdr:twoCellAnchor>
    <xdr:from>
      <xdr:col>10</xdr:col>
      <xdr:colOff>243840</xdr:colOff>
      <xdr:row>3</xdr:row>
      <xdr:rowOff>171450</xdr:rowOff>
    </xdr:from>
    <xdr:to>
      <xdr:col>10</xdr:col>
      <xdr:colOff>243840</xdr:colOff>
      <xdr:row>6</xdr:row>
      <xdr:rowOff>123826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DB3520C5-B158-4BDE-81C0-849711D57670}"/>
            </a:ext>
          </a:extLst>
        </xdr:cNvPr>
        <xdr:cNvCxnSpPr/>
      </xdr:nvCxnSpPr>
      <xdr:spPr>
        <a:xfrm>
          <a:off x="6339840" y="742950"/>
          <a:ext cx="0" cy="523876"/>
        </a:xfrm>
        <a:prstGeom prst="line">
          <a:avLst/>
        </a:prstGeom>
        <a:ln w="28575">
          <a:solidFill>
            <a:srgbClr val="006DA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377190</xdr:colOff>
      <xdr:row>3</xdr:row>
      <xdr:rowOff>180975</xdr:rowOff>
    </xdr:from>
    <xdr:to>
      <xdr:col>12</xdr:col>
      <xdr:colOff>377190</xdr:colOff>
      <xdr:row>6</xdr:row>
      <xdr:rowOff>133351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E449C39F-72E7-4638-8CB3-F568D6F41350}"/>
            </a:ext>
          </a:extLst>
        </xdr:cNvPr>
        <xdr:cNvCxnSpPr/>
      </xdr:nvCxnSpPr>
      <xdr:spPr>
        <a:xfrm>
          <a:off x="7692390" y="752475"/>
          <a:ext cx="0" cy="523876"/>
        </a:xfrm>
        <a:prstGeom prst="line">
          <a:avLst/>
        </a:prstGeom>
        <a:ln w="28575">
          <a:solidFill>
            <a:srgbClr val="006DA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462915</xdr:colOff>
      <xdr:row>4</xdr:row>
      <xdr:rowOff>22861</xdr:rowOff>
    </xdr:from>
    <xdr:to>
      <xdr:col>12</xdr:col>
      <xdr:colOff>220838</xdr:colOff>
      <xdr:row>6</xdr:row>
      <xdr:rowOff>161926</xdr:rowOff>
    </xdr:to>
    <xdr:pic>
      <xdr:nvPicPr>
        <xdr:cNvPr id="10" name="Imagem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0EDAA3-BA22-4DF3-8E58-132480E7C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>
                      <a14:foregroundMark x1="33167" y1="19333" x2="33167" y2="19333"/>
                      <a14:foregroundMark x1="44417" y1="30500" x2="44417" y2="30500"/>
                      <a14:foregroundMark x1="38000" y1="27667" x2="38000" y2="27667"/>
                      <a14:foregroundMark x1="35083" y1="27083" x2="35083" y2="27083"/>
                      <a14:foregroundMark x1="55250" y1="28417" x2="55250" y2="28417"/>
                      <a14:foregroundMark x1="65500" y1="29167" x2="65500" y2="29167"/>
                      <a14:foregroundMark x1="77083" y1="29333" x2="77083" y2="29333"/>
                      <a14:foregroundMark x1="72583" y1="43667" x2="72583" y2="43667"/>
                      <a14:foregroundMark x1="45750" y1="44250" x2="45750" y2="44250"/>
                      <a14:foregroundMark x1="27750" y1="44417" x2="27750" y2="44417"/>
                      <a14:foregroundMark x1="47083" y1="65917" x2="47083" y2="65917"/>
                      <a14:foregroundMark x1="45000" y1="75167" x2="45000" y2="75167"/>
                      <a14:foregroundMark x1="51917" y1="75167" x2="51917" y2="75167"/>
                      <a14:foregroundMark x1="31667" y1="71917" x2="31667" y2="71917"/>
                      <a14:foregroundMark x1="23917" y1="61083" x2="23917" y2="61083"/>
                      <a14:foregroundMark x1="23167" y1="66083" x2="23167" y2="66083"/>
                      <a14:foregroundMark x1="21750" y1="71083" x2="21750" y2="71083"/>
                      <a14:foregroundMark x1="27583" y1="66833" x2="27583" y2="66833"/>
                      <a14:foregroundMark x1="20250" y1="67833" x2="20250" y2="67833"/>
                      <a14:backgroundMark x1="47667" y1="29917" x2="47667" y2="299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642" t="40168" r="5263" b="18156"/>
        <a:stretch/>
      </xdr:blipFill>
      <xdr:spPr bwMode="auto">
        <a:xfrm>
          <a:off x="6558915" y="784861"/>
          <a:ext cx="977123" cy="5200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66675</xdr:colOff>
      <xdr:row>4</xdr:row>
      <xdr:rowOff>93346</xdr:rowOff>
    </xdr:from>
    <xdr:to>
      <xdr:col>10</xdr:col>
      <xdr:colOff>76200</xdr:colOff>
      <xdr:row>6</xdr:row>
      <xdr:rowOff>136517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F8DA23E-F337-4E7C-8E96-1F692BF33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43475" y="855346"/>
          <a:ext cx="1228725" cy="42417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15</xdr:col>
      <xdr:colOff>304800</xdr:colOff>
      <xdr:row>25</xdr:row>
      <xdr:rowOff>114300</xdr:rowOff>
    </xdr:to>
    <xdr:sp macro="" textlink="">
      <xdr:nvSpPr>
        <xdr:cNvPr id="12" name="AutoShape 1" descr="data:image/png;base64,iVBORw0KGgoAAAANSUhEUgAAB8gAAAGbCAYAAACoDsrwAAAABGdBTUEAALGPC/xhBQAACklpQ0NQc1JHQiBJRUM2MTk2Ni0yLjEAAEiJnVN3WJP3Fj7f92UPVkLY8LGXbIEAIiOsCMgQWaIQkgBhhBASQMWFiApWFBURnEhVxILVCkidiOKgKLhnQYqIWotVXDjuH9yntX167+3t+9f7vOec5/zOec8PgBESJpHmomoAOVKFPDrYH49PSMTJvYACFUjgBCAQ5svCZwXFAADwA3l4fnSwP/wBr28AAgBw1S4kEsfh/4O6UCZXACCRAOAiEucLAZBSAMguVMgUAMgYALBTs2QKAJQAAGx5fEIiAKoNAOz0ST4FANipk9wXANiiHKkIAI0BAJkoRyQCQLsAYFWBUiwCwMIAoKxAIi4EwK4BgFm2MkcCgL0FAHaOWJAPQGAAgJlCLMwAIDgCAEMeE80DIEwDoDDSv+CpX3CFuEgBAMDLlc2XS9IzFLiV0Bp38vDg4iHiwmyxQmEXKRBmCeQinJebIxNI5wNMzgwAABr50cH+OD+Q5+bk4eZm52zv9MWi/mvwbyI+IfHf/ryMAgQAEE7P79pf5eXWA3DHAbB1v2upWwDaVgBo3/ldM9sJoFoK0Hr5i3k4/EAenqFQyDwdHAoLC+0lYqG9MOOLPv8z4W/gi372/EAe/tt68ABxmkCZrcCjg/1xYW52rlKO58sEQjFu9+cj/seFf/2OKdHiNLFcLBWK8ViJuFAiTcd5uVKRRCHJleIS6X8y8R+W/QmTdw0ArIZPwE62B7XLbMB+7gECiw5Y0nYAQH7zLYwaC5EAEGc0Mnn3AACTv/mPQCsBAM2XpOMAALzoGFyolBdMxggAAESggSqwQQcMwRSswA6cwR28wBcCYQZEQAwkwDwQQgbkgBwKoRiWQRlUwDrYBLWwAxqgEZrhELTBMTgN5+ASXIHrcBcGYBiewhi8hgkEQcgIE2EhOogRYo7YIs4IF5mOBCJhSDSSgKQg6YgUUSLFyHKkAqlCapFdSCPyLXIUOY1cQPqQ28ggMor8irxHMZSBslED1AJ1QLmoHxqKxqBz0XQ0D12AlqJr0Rq0Hj2AtqKn0UvodXQAfYqOY4DRMQ5mjNlhXIyHRWCJWBomxxZj5Vg1Vo81Yx1YN3YVG8CeYe8IJAKLgBPsCF6EEMJsgpCQR1hMWEOoJewjtBK6CFcJg4Qxwicik6hPtCV6EvnEeGI6sZBYRqwm7iEeIZ4lXicOE1+TSCQOyZLkTgohJZAySQtJa0jbSC2kU6Q+0hBpnEwm65Btyd7kCLKArCCXkbeQD5BPkvvJw+S3FDrFiOJMCaIkUqSUEko1ZT/lBKWfMkKZoKpRzame1AiqiDqfWkltoHZQL1OHqRM0dZolzZsWQ8ukLaPV0JppZ2n3aC/pdLoJ3YMeRZfQl9Jr6Afp5+mD9HcMDYYNg8dIYigZaxl7GacYtxkvmUymBdOXmchUMNcyG5lnmA+Yb1VYKvYqfBWRyhKVOpVWlX6V56pUVXNVP9V5qgtUq1UPq15WfaZGVbNQ46kJ1Bar1akdVbupNq7OUndSj1DPUV+jvl/9gvpjDbKGhUaghkijVGO3xhmNIRbGMmXxWELWclYD6yxrmE1iW7L57Ex2Bfsbdi97TFNDc6pmrGaRZp3mcc0BDsax4PA52ZxKziHODc57LQMtPy2x1mqtZq1+rTfaetq+2mLtcu0W7eva73VwnUCdLJ31Om0693UJuja6UbqFutt1z+o+02PreekJ9cr1Dund0Uf1bfSj9Rfq79bv0R83MDQINpAZbDE4Y/DMkGPoa5hpuNHwhOGoEctoupHEaKPRSaMnuCbuh2fjNXgXPmasbxxirDTeZdxrPGFiaTLbpMSkxeS+Kc2Ua5pmutG003TMzMgs3KzYrMnsjjnVnGueYb7ZvNv8jYWlRZzFSos2i8eW2pZ8ywWWTZb3rJhWPlZ5VvVW16xJ1lzrLOtt1ldsUBtXmwybOpvLtqitm63Edptt3xTiFI8p0in1U27aMez87ArsmuwG7Tn2YfYl9m32zx3MHBId1jt0O3xydHXMdmxwvOuk4TTDqcSpw+lXZxtnoXOd8zUXpkuQyxKXdpcXU22niqdun3rLleUa7rrStdP1o5u7m9yt2W3U3cw9xX2r+00umxvJXcM970H08PdY4nHM452nm6fC85DnL152Xlle+70eT7OcJp7WMG3I28Rb4L3Le2A6Pj1l+s7pAz7GPgKfep+Hvqa+It89viN+1n6Zfgf8nvs7+sv9j/i/4XnyFvFOBWABwQHlAb2BGoGzA2sDHwSZBKUHNQWNBbsGLww+FUIMCQ1ZH3KTb8AX8hv5YzPcZyya0RXKCJ0VWhv6MMwmTB7WEY6GzwjfEH5vpvlM6cy2CIjgR2yIuB9pGZkX+X0UKSoyqi7qUbRTdHF09yzWrORZ+2e9jvGPqYy5O9tqtnJ2Z6xqbFJsY+ybuIC4qriBeIf4RfGXEnQTJAntieTE2MQ9ieNzAudsmjOc5JpUlnRjruXcorkX5unOy553PFk1WZB8OIWYEpeyP+WDIEJQLxhP5aduTR0T8oSbhU9FvqKNolGxt7hKPJLmnVaV9jjdO31D+miGT0Z1xjMJT1IreZEZkrkj801WRNberM/ZcdktOZSclJyjUg1plrQr1zC3KLdPZisrkw3keeZtyhuTh8r35CP5c/PbFWyFTNGjtFKuUA4WTC+oK3hbGFt4uEi9SFrUM99m/ur5IwuCFny9kLBQuLCz2Lh4WfHgIr9FuxYji1MXdy4xXVK6ZHhp8NJ9y2jLspb9UOJYUlXyannc8o5Sg9KlpUMrglc0lamUycturvRauWMVYZVkVe9ql9VbVn8qF5VfrHCsqK74sEa45uJXTl/VfPV5bdra3kq3yu3rSOuk626s91m/r0q9akHV0IbwDa0b8Y3lG19tSt50oXpq9Y7NtM3KzQM1YTXtW8y2rNvyoTaj9nqdf13LVv2tq7e+2Sba1r/dd3vzDoMdFTve75TsvLUreFdrvUV99W7S7oLdjxpiG7q/5n7duEd3T8Wej3ulewf2Re/ranRvbNyvv7+yCW1SNo0eSDpw5ZuAb9qb7Zp3tXBaKg7CQeXBJ9+mfHvjUOihzsPcw83fmX+39QjrSHkr0jq/dawto22gPaG97+iMo50dXh1Hvrf/fu8x42N1xzWPV56gnSg98fnkgpPjp2Snnp1OPz3Umdx590z8mWtdUV29Z0PPnj8XdO5Mt1/3yfPe549d8Lxw9CL3Ytslt0utPa49R35w/eFIr1tv62X3y+1XPK509E3rO9Hv03/6asDVc9f41y5dn3m978bsG7duJt0cuCW69fh29u0XdwruTNxdeo94r/y+2v3qB/oP6n+0/rFlwG3g+GDAYM/DWQ/vDgmHnv6U/9OH4dJHzEfVI0YjjY+dHx8bDRq98mTOk+GnsqcTz8p+Vv9563Or59/94vtLz1j82PAL+YvPv655qfNy76uprzrHI8cfvM55PfGm/K3O233vuO+638e9H5ko/ED+UPPR+mPHp9BP9z7nfP78L/eE8/stRzjPAAAAIGNIUk0AAHomAACAhAAA+gAAAIDoAAB1MAAA6mAAADqYAAAXcJy6UTwAAAAJcEhZcwAALiMAAC4jAXilP3YAAGwkSURBVHic7f15uF3pVR/4f1+7jMFgzDUBgjFDVMxgY6IiQAzBBCmATcBAVPklnbE7SGFKh4SORDedkKQ7kULyEMiElKEJaUJSAlyYwQQJCAQCmFKAMBlsqQmTAZuSbQaDp/X74+yruqWSdPY5Z+8z7c/nee5TrvK9a7/73H322fdd71pvq6oAAAAAAAAAwL570qYHAAAAAAAAAADr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wn1H/6W1tqlxAEmq6n2TPCfJsSTvl+R9k7xHkmd2X09L8vTbfuzNSX4nyZuSPJrkV5L8WpJf7v73q5K8Isn11tpbRz8JAAAAAAAAJqeqNj2EXtrRgUqQb0ZVvcumx7Ci17fWduOK3yJV9YwkfzjJxyd5fpLnJXnnEQ/5xiT/PcmPJPm+JP+ltfarIx4PtkqN98n8t1trXzZSbAAAAAAA2Am7kiC/b/63sAY3Nz2AVVXVm5O8vvt6Q5JXJ/kfSX6++/rZJD/dWnvzhoa4Farq/ZJ8ZpJPT/JxWe978B2SfHT39QXdeH48ybcl+ZbW2g+tcSyDqaoXJPmeTY/jNr/cWnv2pgexqKp6VpJfSrI1q6WalVsAAAAAAMCAJMgZylOS/L7uK0k+8g7f8+aq+m9J/kuSK0n+c2vtTWsa38ZU1Tsm+VNJ/mySP7Lh4dzuI7qv/72qbiT5uiT/prX28xsd1e57r6p6XmvtxzY9kAV9erYoOQ4AAAAAADA0CXLW6Sl5rIL5i5P8ZlV9U5KvSfK9+9amvareJ7NK7c9J8i6bHU0vx5L8n0m+tKq+NclXtta+a8Nj2mUvTPJjmx7Egl686QEwjKp6cpIPymwBzLEk73Pk652SPCPJ22XWWeLQG7qv1yX5lcy6Cbwqsw4gP9Zau7Gm4QMAAAAAwGjsQb4FRtwXd5f8RJIvT/J1rbW3bXowq6iq90zypZklxp+y4eGs6oeTfFlr7Ts2PZC72dIW60nyA621j9v0IPqqqmckeU227JodssX6Pu9BXlUtyR9M8qlJXpDkY5K848CHuZnk+5N8d5Jva629cuD4AAAAAADssF1JeT5p0wOAznOSfG2SH6uqT9r0YJZRVW9fVX8zyY0kn5ctSzQu6aOTvKyqrlTVczY9mB3zsVX1rpsexAJelP24Zielqj6sqv5hkv+R5JEkfzfJJ2X45HiSHCT540m+IsnPVdVPVdWXVNV7jXAsAAAAAAAYhQQ52+Y5Sa5W1b+sqqdvejB9dUn9n0nyt5O8/YaHM4YTSX60qr68qvbx/MbwpCSfsulBLOAzNz0A+qmqVlWfXlXfn+Qnk/z1JO+9gaF8aJK/l+R/VNVDVfWRGxgDAAAAAAAsRIKcbfWXkjxSVR+66YHcS1W9Q1X9syRXk7zfhocztidntnf8j1XVR216MDvihZseQB/doodP3fQ4mK+qPjmzve2/OcnzNzuaW56c5FSS/1ZVD1fVB216QAAAAAAAcDcS5GyzD0zyg1X1Rzc9kDupqg/IbI/uz9v0WNbsg5L8QFV94aYHsgM+paqevOlB9HAi47TkZiBV9d5V9c1JviPJczc9nnv4jCQ/WVV/T7cJAAAAAAC2kQQ52+6dk3xHVW1VdWtVfUpm+/1OdV/upyT5qqr62qp6u00PZos9M8nHbHoQPWivvsWq6k9m1kr90zc9lp7uS/IlSX6kqqZ6jwQAAAAAYEtJkLMLnpLkG6vq4zY9kCSpqv8lybdmlryfuj+b5Nuqymtxdy/a9ADupatw/+ObHgdPVFVPrqp/kuQ/ZDfvNx+e5Ieq6tSmBwIAAAAAAIckyNkV75Dk4ar6A5scRFWdS/KvMttzl5kTSa5U1TM2PZAtte37kD8/ybttehA8XlU9Lcm3JfmCTY9lRU9L8lBV/bVNDwQAAAAAABIJcnbLuyb5hqp66iYOXlVnk/z9TRx7B/yhzFrhP23TA9lCH1FVz970IO5Be/Ut072PvjXJJ296LAP6R90CIwAAAAAA2CgJcnbNH0zyN9d90Kr6n5OcX/dxd8zHJHlJ17Kbx9vmKnIJ8i3SvX++LsknbnosI/j7VfU5mx4EAAAAAADTJkHOLjpbVR++roNV1acm+ZfrOt6O+2NJ/vGmB7GFtnIf8qp6XpL33fQ4eJzzSV686UGM6J9X1T4m/wEAAAAA2BH3bXoAsIQnJ/mHST5l7ANV1Qcm+fpsdjHJa5L8eJKfSfKKJL+R5DeT/E73/79DkvdI8l5JPjTJRyb5kPUP85YvqKqfbK1d3OAYts2Jqnpqa+33Nj2Q26ge3yJV9WlJvnjT4xjZfUn+36p6Tmvt0U0PBgAAAACA6ZEgZ1d9clV9TGvth8Y6QFW9Y5KHkzxjrGPcw48n+Q9JvjPJj7bWapEfrqp3S3IiyZ/ObB/jpww+wnv7yqr6odbaj6/5uEN6TZJ3GyjW05K8IMl/GijeUIZKkP9KkmcNFGuSqupdkvyrTY9jTZ6V5F8k+ZObHggAAAAAANMjQb7fXp7k1QPFekqSd0zyTkneJbMExzsMFHtZ5zJuK+J/lPVWYr8ts72H/2lr7eWrBGqtvSazyvevr6pnJfm8JH8lydNXHmU/T03yH6rqgdbab6/pmEN7aZL/ZcB4L8wWJcir6v4kzxkiVJJvTvK5A8Sasi/NrBPEVDxYVf+2tfbtmx4IAAAAAADTIkG+3/5+a+3hsYJX1bOTPC+zfaf/RJL3HOtYd/HpVfXs1tovDR24qv54kjNDx72Hb0tytrX2U0MHbq39SpIvraqvTPJ3s77z+uDM9lP+wjUdb2gPZ9gE+YuS/K8DxlvViweK8wNJfn2gWJNUVceymffJryb5tcy2a3hGZts0rLNjxj+oqu9srb1ljccEAAAAAGDiNrmvMjuutfZLrbVvba39lSTvm+QvZpZsWdsQMmshPqiqeufM2v+uw+uT/OnW2qeNkRw/qrX2mtbaX07yR5P84pjHOuLzq+qj13SsoV1NMmT1+/1V9UEDxlvViweK800DxZmyL07ydms4zluTvCSz1ubv3lp7z9ba81prf7i19mGttXdJcn+S00m+ew3j+bCMcA8HAAAAAIB7kSBnEK21N7fWviazquHLazz0GMmV/yuzSsqx/UiS57TWvn4Nx7qltfY9SY4n+d51HC7Jv6qqnetW0Vr73STfMXDYFw0cbylV9e5Jnj9QuG8cKM4kVdUzkvy5NRzqW5J8cGvts1prD3XbMDxBa+1Ga+1fttY+KckfzPj3ib82cnwAAAAAAHgcCXIG1Vp7XWbViV+5pkN+RFW921DBqupDM9uve2zfmuQFrbV1VXI/Tpcc+2OZJc3G9uGZVaTuoocHjrcVCfIkn5HZ4oVV/bfW2i8MEGfK/lSSdxwx/puTnGmtfXpr7VWL/GBr7UeTfGKSv5HkbWMMLrN7+B8ZKTYAAAAAADyBBDmDa61Vki9K8g1rOuQnDBjry5M8ecB4d/JtST67tfY7Ix/nnlprb0ryWd14xvZlXev6XfNtSYbcH/njq+rpA8Zb1mcOFOclA8WZss8eMfZbk/yJ1tqlZQO01qq19uVJ/sJgo3oibdYBAAAAAFgbCXJG0SXJPyfJq9dwuAeGCFJVH5PkhUPEuodrSR7sktMb11p7S5IHkzwy8qHeLTvYSrm1djPDtph+SpKTA8ZbWLdQ4ZMGCqe9+gq6xRIvGPEQX9Jae+kQgVpr/y7J3xsi1h18VlV5HgEAAAAAYC1MSDOart3631nDoT5woDhfNlCcu/mNJJ+56crx23Xj+ewkN0c+1F/d0SryhweO92kDx1vUpyZ5uwHi/Gxr7WcGiDNlH5vkvpFi/1CSfzRwzL+T5GcHjpnMFtA8b4S4AAAAAADwBBLkjO3fJPnVkY/xAasGqKrjST55gLHcy5/d1J7j83T7SP+lkQ/zjKxnf/ehPTxwvE+tqiH2/16W9urb42NHjP1/tNYG3Te8tfZ7Sf7ukDGPeP5IcQEAAAAA4HEkyBlV10p87L3I33WAGF80QIx7+bettZeNfIyVtNa+KeMnPb+wqsaqmB1Fa+2XMmwL+t+f5CMHjNdbVT01swryIWivvrqPGCnuK1tr3z1S7G9I8roR4n7UCDEBAAAAAOAJJMhZh28ZOf47rfLDVfUeme3DPZY3JPkbI8Yf0l9J8rsjxn9WhqtgXqeHB463qTbrfzTJEG3ufzHJtQHiTN1Q20PcbrSFLl0V+XeNEPr9R4gJAAAAAABPIEHOOoydSHv6ij//55I8ZYiB3MWF1tqvjxh/MF219FeNfBht1pMXDRyvr8Haq7fWaqBYU/YHRor7/SPFPTRkR4VD948QEwAAAAAAnkCCnNG11n4j4+5D/jsr/vyYe2+/Psk/HTH+GC4k+e0R439CVb33iPEH11r7qSSvGjDkR1XVuw0Yb66qelKSzxgo3DcNFGeyqupdkjxtpPCvGCnuoRsjxFypEwgAAAAAAPQlQc66/MaIsZdOkFfV8YzX5jhJLrXW3jBi/MG11h5N8jVjHiLJ/zRi/LE8PGCsluH2Au/rY5O8+wBxXpPxK5Sn4L1GjP2aEWMnyW+OEHOsxQIAAAAAAPA49216AEzG60eM/doVfvbUYKN4okry1SPGH9NXJvn8EeP/ySTnR4w/hoeTfPGA8V6U5GsHjDfPUO3VX9pae+tAsabs9Um+aKTYYy/KebsRYr5phJgAAAAAAPAEEuSsy5tHjP0/VvjZzxpsFE/0/a21MVoRj6619sqq+oEkzx/pEM+rqvdprf3CSPHH8INJfj3DVGEnySdX1X2ttbcMFG+eoRLk2qsPoLX2S0n+8abHsaRnjhBzpzptAAAAAACwu7RYZ11+34ixf26ZH6qqD0jyAQOP5aivHzH2OnzNyPE/feT4g2qtvS3JSwcM+YyMtwDhcarqOUmODRDqDUm+a4A47Lb3GCGmBDkAAAAAAGshQc7oqqolefaIh/ixJX/uhUMO4g6+Y+T4Y/vmJG8bMf7JEWOP5eGB4419DR4aqnr821trvzdQLHbXc0aI+aoRYgIAAAAAwBNIkLMOH5BZtexYvn/Jn/vEQUfxeK9qrf1/I8YfXWvtNZm1FR/LC6rqySPGH8PVJL89YLwXDRjrXl48UJxvHCgOO6pb8PSCEUL/5AgxAQAAAADgCSTIWYePHTH2L7TWFm6xXlVPSvJHRhjPof80Yux1+s4RY79zko8cMf7guurplw0Y8sOq6n0HjPcEXfwhXuffze53RWB1fzjJs0aI+6MjxAQAAAAAgCeQIGcdTo0Y+xuW/LkPSXIw5EBu8z0jxl6n7xs5/kePHH8MLxk43thV5EO1V7/SWvutgWKxu/7qCDEryZUR4gIAAAAAwBNIkDOqqnpWkk8Z8RBfu+TPfcygo3iifamGfHmSt44Yf8zuAmP5tiRvGTDe2PuQD5Ug11594qrq+Un+xAihX95a+7UR4gIAAAAAwBNIkDO2/yPJWPtMf19r7ceX/Nnjg47k8d6QZKf3Hz/UWvudJK8Y8RAfMWLsUbTWXp9hOwR8UlW9w4Dxbqmqd0vycQOEekuSbxkgDjuqqg6y/IKkef7dSHEBAAAAAOAJJMgZTVU9N8nnjHiI/3uFn/3QwUbxRD/eWqsR46/bsosQ+vjgqnrKiPHH8vCAsd4+yScOGO+oP55h7vPf11p7dIA47KCqenpmCySOjRD+dUn+7QhxAQAAAADgjiTIGUVVPS3Jv08yVvLzO1tr37nCz3/wYCN5op8YMfYmjFlBfl+SDxox/li+eeB4Y+1Drr06K6mq+5N8X5Lnj3SIr7K3PQAAAAAA6yRBzuCq6u2SfEOSDxvpEG9M8vnL/nBVvUuS9xhsNE/0P0aMvQmvHDn+/SPHH1xr7ZeT/MiAIQdPkFfVOyU5MUSoDFsxzw6oqrerqnNJ/nuS5410mF9IcmGk2AAAAAAAcEcS5Ayqqp6R5KVJPnXEw3xea+1VK/z8hww2kjv7hZHjr9vPjxz//UeOP5aHB4z1vlU19IKST8msffuqfri19isDxGEHVNW7V9XfSHIjyd9P8rQRD/cFrbXfGTE+AAAAAAA8gQQ5g6mqj0/yo0k+ecTDXGqtfc2KMT5wiIHcw8+PHH/dXjty/N8/cvyxPDxwvBcOHG+o9urfNFActlBVPaWqHqiqL66q70ry6syqut9r5EP/o9bat4x8DAAAAAAAeIL7Nj0AdltVtSQfm+SvZ5aQayMe7luSfOEAcd5zgBj3sm8V5L86cvydTJC31n66ql6Z5AMGCvmiJF8+RKCqekqGa9suQb5jquqdkzw5yTOSPCXJM498/b7Mkt/vl+SDknxo1v8s8O1JvmTNxwQAAAAAgCQS5PTU7dvdMkuwPDuzxMoDmbVxfu81DOHbk/yJ1tqbBog15v7jSfK6keOvVWvtt6rq95I8daRDvPtIcdfh4ST/20CxPq6q3qW19roBYn1iZsnRVf1Ea+36AHFYk6p6cZKXbHoc9/A9SU611t686YEAAAAAADBNEuT77SVVtekxDOGrM9ur9q0DxRuzYvlNe7qn7mszXstlCfKZJyf5Y0keGiCW9upso29K8mdaa2/c9EAAAAAAAJgue5CzzX47yee01j53wOR4Mm5C9uaIsTdpzH3ID0aMPbYfyrAt6Ffeh7yqnpTkMwYYS5J840BxmLa3JfnbSR6UHAcAAAAAYNMkyNlW35fkD7bW/tUIscesIH/diLH31TtuegDLaq29LclLBwz5wi7BvYo/lOQ9BxjLjdbaTwwQh2l7ZZI/2lr7soEXOgEAAAAAwFIkyNk2v5jkzyR5QWvt50Y6xpgJ2d8dMfYmjXleTxkx9jo8PGCsd0vywIoxhmqvrnqcVfx2kr+V5Lmtte/d9GAAAAAAAOCQBDnb4nqSz03y/q21r2utjbl5+pNHjL2vxkyQv/2Isdfhu5P85oDxXrTiz794iEHE/uMs5zeT/IMk97fW/k5rbV8XDQEAAAAAsKMkyNmkNyX5hiSfnuQDW2tf3Vp70xqO+/QRY79hxNj76qmbHsAqWmu/l+RlA4ZcOkFeVR+a5AMHGMOrk7x8gDhMx8uTnE7yXq21s621X9v0gAAAAAAA4E7u2/QAmJzfTfJdSb45yeXW2us2MIY2Yuy3jRh7k95hxNjrWBQxtoeTPDhQrONV9ftba7+6xM8O1V79Jd3+6nAvb03yFUn+dWvtFZseDAAAAAAA9KGCnHX7pSRvSfJhST6jqj64qsZMWN/JO6/5ePtgzCrvN44Ye12+PcmbB4z3qUv+3FAJcu3V6ePJSf5qkq+qqr9YVU/b8HgAAAAAAGAuCXLW7f2TfEaS/zXJ1yT5mSSvrqqvrqpPXNMYxtzffF/fU283Yuy3jBh7LVprr0/yPQOG/LRFf6Cq3ifJ8QGOfTPJ9w0Qh2m4L8nJJP8mya9U1VdW1ftveEwAAAAAAHBX+5rMY7e8R5IzSb67qn68qj575OONuU/4vlanj1kZ+voRY6/TwwPGOllVT1nwZz5joGO/tLU2ZDU80/GMJH8lySuq6muq6tmbHhAAAAAAANxOgpxt89wk31BV/6mqnrXpwXDLk0eMPeaChXX65gFjPT3Jxy/4My8e6NjfOFAcpuvJSf58kp+tqrNVNeb9AwAAAAAAFiJBzrb6Y0keqaohWkbfbszq2GeMGHuT3m3E2K8ZMfbatNZ+JcnLBwz5or7fWFXPTPIJAxzzt5NcHSAOJLPOE+eT/EBVHdv0YAAAAAAAIJEgZ7u9Z5IrVfXhA8d9dOB4R73riLE3oqqekeSpIx7i10eMvW4vGTBW7wR5kj+eYar8X9Zae+MAceCoj85swdMLNz0QAAAAAACQIGfbHST5lqoacm/vMRPkT6+q+0aMvwnvMXL8Xxk5/jo9PGCsD1qg6vYzBzqm9uqM5fBe/rmbHggAAAAAANMmQc4ueL8kXzFgvDET5EnyzJHjr9uY7dWT5BdHjr82rbVXJPnZAUN+2rxvqKp3SPLJAxzrTUleNkAcuJsnJfnnVXVu0wMBAAAAAGC6JMjZFX+xqj5ioFi/MVCcu3mfkeOv27NGjn9j5Pjr9vCAsfq0pP6UJG8/wLG+q7X2+gHiwDx/v6o+Z9ODAAAAAABgmvatFTRP9L0Dx3uX7p8HmSVO13UNtSRfmuTUALFePUCMe3m/JI+MfIx1+gMjx78+cvx1ezjJ2YFivaCq3rG19tv3+B7t1bmltfZwklZVT07y9O4/35fknZI8I8k7JnnXJO+V2Xv7g5N8RJL3XfNQ/3lV/VxrbejPKAAAAAAAuCcJ8j3XWnvBWLG7vbY/NLP2zv9zZomWMX1mVT2rtbbqntVjJ2T77hu9Kz50xNhvyf4lyF+e2SKM9xwg1lOTfFKSl97p/6yqp6RHG/Ye3pbkWwaIw5Zorb01yeuO/KfX3uv7q+pZSU4keXFmnQueOtbYOvcl+fdV9dzW2thdPQAAAAAA4BYt1llaa+0trbX/3lr78iQfluQvJ3njiId8cpI/NUCcsVt6v//I8dftQ0aM/TOttTePGH/tWmtvy10S2kt60T3+vz+SWTeHVX1/a+3XB4jDjmqt/Upr7Wtba5+V5L2T/K0kbxj5sM9K8g9HPgYAAAAAADyOBDmDaK29rbV2MbP9kMdMkn/WADHGrlh+3sjx123MBPlPjRh7kx4eMNa99iHXXp3BtdZe01r7O0k+MMnXj3y4v1BVHzXyMQAAAAAA4BYJcgbVWvu+JH99xEN8TFU9Y8UYv5hZa++xPKdrP7/zquoP5LF9jMfwIyPG3qTvyXDVt8+uqufe/h+rqiX5jIGO8fBAcdgjrbVfa6396SSfm1kb/rH8rRFjAwAAAADA40iQM4aLSX56pNhPSvLxqwRorb0lyc8NM5w7evuMu2/3Oj1/5Pg/PHL8jWit/V6Slw0Y8k5t1h9I8uwBYj/SWvuFAeKwp1prX53k9IiHeGFVfdCI8QEAAAAA4BYJcgbX7cH8z0c8xB8aIMaPDRDjXv7wyPHX5RNGjP3mJD86YvxNe3jAWHdKkA/VXv2bBorDHmut/esk/3Ks8En+8kixAQAAAADgcSTIGcuQ1bO3e94AMa4NEONe/tjI8ddlpWr9OV7eWvudEeNv2suSvGmgWB9bVc+87b8NlSB/yUBx2H9fnOS1I8X+rJHiAgAAAADA40iQM4rW2o0kvzxS+I8YIMZ/HSDGvZzY9X3Iq+p9kozZ9vg/jxh741prr89sL/IhPCnJJx/+S1V9cJIPHiDuz7TWXjFAHCagtfaGJP94pPDvU1XPGyk2AAAAAADcIkHOmH5gpLjvU1UHK8b4b0neOMRg7uLp2f0266dGjn9l5PjbYMjq7KNt1l88UEzt1VnU/5OkRor9/JHiAgAAAADALRLkjOknRoz93FV+uLX2poxfRf7ZI8cf25gJ8tdlvAUU2+SlGS6Z+KlV9eTuf794oJjaq7OQ1tqvZLx7+/GR4gIAAAAAwC0S5Izpv48Y+/0HiPEdA8S4l//frrZZr6pjST56xEN8R2vtLSPG3wqttVcn+eGBwj0zyUdX1bMyzO/mF1pr1waIw/S8fKS4HzJSXAAAAAAAuEWCnDGNmSD/wAFivGyAGPfy7kk+feRjjOXzRo7/DSPH3yYPDxjrhRmuevwbB4rD9PzkSHGfPVJcAAAAAAC4RYKc0bTWfj7Jb40UfuUEeWvtp5L87ABjuZfPHzn+4KrqaUn+5xEP8dtJvn3E+Nvm4QFjfVqSzxwolvbqLOs3Ror7riPFBQAAAACAWyTIGdurRoo7RIv1JLk8UJy7+aNVNWar8jF8TpKDEeO/pLX2xhHjb5XW2s8mecVA4T4iyQsGiPOaTGMPeMbxupHivsNIcQEAAAAA4Jad3B+ZnfKzSZ43Qtz3r6rWWqsV4/yHJF86xIDu4W8medHIxxhEVb1Tki8Z+TD/euT42+jhJOcGijXEffslrbW3DRCHJVTVj40U+nNbaz84UuyjVr3vAgAAAADAxkiQM7axWpi/fZJnJfnlVYK01n6qqn4wyccOMqo7e2FVfVJr7btGPMZQvijJe4wY/3qS7x0x/rZ6OMMlyIegvfpmfXiSJ48Q932SrCNB/vSR4r5+pLgAAAAAAHCLFuuMbawW60lybKA4lwaKcy//pKqeuobjLK2q7s/41eP/dICq/1308iSv3vQgOm9I8t2bHsTE/dZIcT9gpLi3G+ree7vXjRQXAAAAAABukSBnbEPtvXwn9w8U5z8m+fWBYt3NhyT530c+xtKqqiX56oy7B/AbMs326ukWBXzzpsfR+ZbW2ps2PYiJuzlS3A8eKe7tnjtS3LHvwwAAAAAAIEHO6H5uxNiDJMhba29M8o+HiDXHl1bVx63hOMs4k+TEyMf4F6213xz5GNvs4U0PoKO9+ua9dqS4nzhS3Fuq6klJXjBS+J8cKS4AAAAAANwiQc6oWmuvz3hVgUO2+f0XGX//2ycl+Y9V9Z4jH2chVfUHk3zFyIf57ST/cORjbLvvzqyKfpN+N8nLNjwGkl8YKe6zqmqs6u5DH5fkPUaK/RMjxQUAAAAAgFskyFmHsarIh2qxntba65L8g6Hi3cOzkrykqp62hmPNVVXvneSlSd5+5EP909baWFWzO6G19uYk37bhYXxHa+13NjwGkusjxv4zI8ZOki8YMfYjI8YGAAAAAIAkEuSsx9YnyDtfkeSXB455Jx+d5Fur6p3XcKy7qqpnJ/meJO818qFem+T8yMfYFQ9v+PjftOHjM/OKEWOfrqpnjhG4qp6X5E+METuzfdn/60ixAQAAAADgFgly1uFnR4r7+6rqGUMF6/Yi/xtDxZvjE5N8b1X9gTUd73G6tuo/mOEXGdzJ3+wq9Jm1N3/Tho79liTfuqFj83g/OGLsZyT5v4YOWlVvl+RfJWlDx+68rLX21pFiAwAAAADALRLkrMMrR4z9gUMGa639+yTfMWTMe3hekmtV9dlrOl6q6klV9YWZVWo+ew2HfCTJpTUcZye01n4zyXdt6PDf01q7uaFj83ivyKxieiyfW1WDVXpXVUtyMcnxoWLewUMjxgYAAAAAgFskyFmHGyPG/uARYp5J8tsjxL2TgyTfUFXfVlXPHfNAVfVxSX4gyVcleeqYx+q8JclfVBX6BA9v6Ljaq2+J1lpl9l4c09dW1QtXDVJV92WWHP8LK4/o7l6d5NtHjA8AAAAAALdIkLMOrxox9gcMHbC19gtJ/vLQced4YZIf7xLlL66qQRLYVfXUqnqwqr43yX9J8jFDxO3p/2yt/eQaj7crXpqk1nzMSvLNaz4m9/bSkeO/Q5Jvqaovq6qnLBOgqj4wyfck+ZxBR/ZEX9lae/PIxwAAAAAAgCQS5KxBa+23k/zaSOE/aIygrbX/N7OqyXV7YZKXJPn1qvqGqvrCqvqYqnp6nx+uqnetqo+tqr9WVd+e5NEk/zHJHxlxzHdyJck/WPMxd0Jr7VeT/NCaD/tfW2uvXvMxubeXJBk7KfykJH8ryc9U1edW1TP7/FBVPbeqvjrJTyb5uDEHmOQ1Sf7ZyMcAAAAAAIBb7tv0AJiMVyV5jxHiDroH+W3+apLnJvnYEY9xN++c5LO7ryRJVb02ya8m+Y0kb0jytiRP676enuS9M2vZvmk/n+R/aq29bdMD2WIPZ73X1UvWeCx6aK29tqq+NclnruFw9yf550m+qqp+OMl/y+ye/LrM7iVPT/LuST4syfMz7n31dn+rtfZbazweAAAAAAATJ0HOulzPLPEytA+pqiePsc91a+13q+ozkvzXJO8/dPwl/L7ua5u9IcmLWmuv2fRAttzDSS6s8XgS5NvpK7KeBPmh+zK7D49xL17Gy7OZTh0AAAAAAEyYFuusy/WR4j41Iyavu0TvpyT55bGOsUfemOTFrbWf3vRAtl1r7eeS/MyaDvdjrbUbazoWC2it/ZckP7DpcWzIG5P8eZ0mAAAAAABYNwly1mWsBHmSPGfE2GmtXU/ygkiS38ubk3xaa+17Nj2QHbKuqu5vWtNxWM7ZTQ9gQz6/tfaKTQ8CAAAAAIDpkSBnXV41Yuznjhg7SdJae1VmSfL/b+xj7aDDyvHv3vRAdszDe3YcltBa+4EkX7vpcazZV7bW/p9NDwIAAAAAgGmSIGddxkyQf9SIsW/pkuQfneSH13G8HfHaJJ/QWvv2TQ9kBz2S8bsSvLK19hMjH4PV/bUkr970INbkoSR/fdODAAAAAABguiTIWYvW2m8kecNI4T+6qtpIsR+n25P8E5N8zTqOt+V+MsnHtNZ+ZNMD2UWttUryzSMfRnv1HdDdH/9kkrdseiwje0mSP9tae+umBwIAAAAAwHRJkLNOY1WRHyT5kJFiP0Fr7Y2ttb+Y5C9l1l58iv5tko/u9mdneQ+PHH9d+5yzotbaf0ny+Zsex4j+dZJTrbU3bXogAAAAAABMmwQ56/TKEWN/yoix76i19q+TfESS/7ruY2/Qo0n+TGvtL7TWfmfTg9kD/znJ60eK/ctJXj5SbEbQWruU5Es2PY6BvTXJ/9Za+0sqxwEAAAAA2AYS5KzTz44Y+4Ujxr6r1tork/yRJF+Q5HWbGMMaXU7yYa21r9v0QPZFa+3NSb5tpPAv6dq4s0Naa+eTfF6St216LAP4xSSf1Fr7h5seCAAAAAAAHJIgZ53GarGeJB9fVc8cMf5dtdbe2lr7Z0k+KMlXZ//2Ef6xJCdaaw+21n5104PZQw+PFFd79R3VWvsXST4tyWs2PZYlVZJLSZ7bWvveTQ8GAAAAAACOkiBnncasIH+7JH9uxPhztdZ+vbX2uZnth/612f1E+c8k+TNJjrfWvmvTg9ljL0sy9L7MjyaRmNxhrbWXJXlOkv+w6bEs6IeT/KHW2pnW2us2PRgAAAAAALidBDnrNOYe5Eny+VV138jHmKu19qrW2p9Pcn+Sr8h4e0yP5XuTfGaSD2+tfV1rbR9aPW+t1tpvJbk6cNiH7fe8+1prv9Za+1NJPj7J9216PHP8SGb3jY9trT2y6cEAAAAAAMDdSJCzNq21m0l+Y8RDvH+SMyPGX0hr7Rdaa38tye/PrLr9u7O9+wq/Osk/zmyP8Re01h6WGF+rh7c8HhvUWvv+1tonJPm4JF+f5Hc3PKRDb0nyLUk+ubX2h7r7hn3vAQAAAADYahLkrNuYbdaT5P+uqvca+RgLaa39bmvt37XWPinJs5N8YZLvyOaTXK9M8k+SvCDJs1trX9Ra++nNDmmyXprZvs1D+K0k3zlQLLZIa+0HWmt/OrNFN2cy6zzwe2seRiV5eZIvyuy+8emtNdcbAAAAAAA7o1U9lpNprW1wKDAtVfUOSZ6fWVXo85McT3Iw0uHemtnihB9K8v1Jvre1dmOkYwFrUlVPy2yRyycl+agkH5nknYY8RJKfy2xv8f+U5Dtba68dMD4AAAAAbJ2qOp7H5uwP/3n4v293uIXmtSQ3u39e67rqbr2qOpbkVPevJ7p/3p6vODyvo+c39Nah7IGjeedtJkEOW6Sq3ifJhyf5gMxaxr9XkmcleY8kz0jyLknu9Eb9zcwqh385yWuS/Er3v1+Z5GeS/HRr7Y0jDx/YsKp6UpIPTPJBmd1DjmXWueLdkrxrZveRt0/y5My2fHhzZveO30ny2iS/2H39fJKfSPLfW2u/udaTAAAAAGAvVdWJJFcW+Zm2psRVlyQ+0X2dmvPtfV1LcjnJ5W0rWOsWAJzO7HyPrRDqcpKrrbVLgwxsTarqSh5bDDCGw4UESXKj+5rEogIJcmA0VfX0JE9urb1u02MBAAAAAIB5tjFBXlWn8liieExXM0uUbzSRXFWnk5zNaknxO7mZ5EKSS7tQOb+GBPnd3MzsWri07mT5kUUgxzLrEHAsT7wODhP7h0n9q621a1nAriTIU1W3vgAAAAAAAGBoVXWiFjTiWE5X1fVFxzOA6zVLyq9VzV77dZzv9ZothNhqVXVlDa/FPA9V1Vjb7h6e50FVna3VfvfXuxi9FlXUkbzzNn9JkAMAAAAAADCq2oIEea0vUTzP6MnR7nwPqur8Bs7v4tjntorajgR5VdWjNWt3P/T5jfV7v1hzrtvaguR3n68nDf2iAwAAAAAAwDapqvOZtXgfur34Mk4leWSM5OihLpF5JbOW6ut2uqoemZdMJQdJrgx5HdSsgv96xvm9n06ykS4IQ7MHOQAAAKPp/tA/ntkf/of/PPzftzvcg+1aHtv77Nou7GEH7LYp3atq1h7zcFLzsAXq4TkfOjyvo+e31n0yAdg/taE9yI8kikdLRq/gZpKTi+7zPE/3bHMlj/9834RrrbUHNjyGJ6jN7UF+N4NcBzXbY35d1ftnWmuX7jCGNR1+NRLkAADAQoaa1FgmzhY511q7sMwPVtX1LF+xcH9r7caSP7sWXeLlRPc11Krya0kuJ7m87ed/L2uYhDlMZCXJje5LUouN2dQkeB9Tu1d1k+SnMzvfVarmLie5eqfJ0F1Rw8za3szsM3nQRRELjq33s8hA53zUybE/W6rqoQz33lzbvaUPzwNM2SaeDbrPwIeyHVXjdzNoknyLkuOHLrXWzmx6EEf1uBefWyH84cLDRe/1Ky0mWHNy/NATkuS7kiC/b9MDAAAAmIpuomKViZlTSZZKzI+ta7F2mHwZ2mFl5/mquppZ8mlnkzMjuuMkTFXdzKzi9dK6J8ePJCGPZfY7PJYnvgcOJ/IPJ/GvDl1BA4emdq/qJkrPZrikwKkkp7oWtRcyu6/sROX8wA4yu4628jN5DU7ksU4Kg+sqPXe+desGeR6AzhYmiu/mIMnFqjq56ufqkWr5bTrn01V1tbV2edMD6WvZBfG3O7JI8XSPbz9eVaeXeX7sjrNIcvzwnnv758FhB6W+z8oXq+rGTi7COrohOQAAwDxVdaIWNFScLbLUXl5VdXHF415f7bc3vKo6XVXXV39JF38tasf2PauqKxt4nW73UI28D2BVHVTV2VrturjexdjmSh/mqIE+LwYay6TuVTV77ddxvtdrVg24MwY890dr4Pvpgsfv/Swy4DkfemTI877DeE8PPeAxx7uo8jywCM8De6bW+GzQXYOPrnD9HXqkuw5P3Ola7P776Zr9rbfq8VbeM7pWu8ccvudO3BbzWHeOD60Qe/DPzVXMe51GON7xml1Lc38HS8bvE7u675v7bFqz90/f5+frdeR3W0fyztv8JUEOAAAspCTIq5ZPkA8xQbMV++bV+pIv84w+wTuU2o4J8arZdTj4dVSzSZTzI4z3Yu3I75jHqy1IkNfE7lU13vtwnnW381zawOe9ciJjhbFtMkFeNWLCslZLwNzRWGNdRnkeWJbngT1Q602Q900Y3smjNUsUL3TN1WMLQ1b5u2/p+2t37GXPt0+F8+HvcNnXdtDPzVXUmhPk3TEPqt9z6UL35uq/sGzh178bc5+F/meP/MxOfD1p0RcDAACAxdVslfYQk3obr5quWWvdK9mOffxOJXlk0UmEiTtIcmXI16xmVSbXM2vlPLTTSXauYwCbN7V7VT3WUnUTk8+nazZZPrXk1dZM9G/AmPfknepKsMM8D7C3umeAZa/ty0nub61dWLTdeWvtZtea+4HM2lcvY9nF2MeTnF/iR69ldr692np3rbRPZrnzW3jRwT7prqc+e7Ev+jnY5754Zpm28d01fSaz98W97NwzkQQ5AADAegw1mbexScFu9fgj2b4/fo9l4AneCRhsUrxm1SZj73N4kOSh6lnZwrRN8V7Vxbye5ZMBQzjc53VKDiZ8XxrlWhtwQSH9eB5g73QLNZZ9BjjTWntw1X3AW2s3Mksi31jix5f9e2/Z5PjC+5533/9gZvtYL+IgW7Dge5O6BQbzFhf0TpDXrOPAvO+/vMy+5rc5k3v/vg92bQHTfZseAAAAwL7rVskP9cfisao61Vqbt4J7UN3E6UPZjkrMOzmc4D3ZWlu2WmPTzq3ws8czew0WqTY4SHIxswqXpXQT1OtsrXyxqjLABA97aor3qu6cx05K9XW8qi52lUZTcTbJFO9JY02Cqx73PNCH5wHuZdlr8cEh/8Zqrd2sqgeTPLLgjx4s+vdetyhg0fvnzczOeanFAK21G1V1IYsn5k9kmp+bR13OvReaLfIc2+f3vsrnSpJb1/Ol3HvxyfHMrzTfGhLkAAAA4xt6EvlE1viH55YlX+7lILMJ04WrILbBMi3v7qT7fZ3uvuY5XlWnl5lg7o6zyATkzcyqJa7e9t8PMptM6Tupd7GqbnTVF3DLFO9VR9qqb9M5n66qq+teyLVBx5a9j+66kRbs7VT12Rg8D3geYHndYo1lFsmdGeNzq7V2rUsqLtr1YNFE4zIV8xe6SvdVXMpyCfKpm/e6L3INz/veawP8ng9dzfwE+e44uiE5AADAPFV1ohY0VJwtstAERM32ZR3So8P8NnuN/aCqHh1gzI9U1dma/d6f8Ed8999PV9XFAY63bW2VkyRVdeVegx7heMer37V3fcn4fa/rR6pHu72aXWunq+p6nzHXhPcv3BU10OdFz2NN8l5Vc+4rc1w/PNfbYh7rzvGhFWI/Wlv6Hl3hnO5lqfvoimPrff0sGHeR63rQiuGqOjXCGKtquya+y/PAvHieB/ZYjfxs0PO6ud1DY51vN6Zl/u7tvWVJzd7jixrkc6s7/jLPCxtPpNaa78W3HXvuNTHUedSAfxvX7P48d9x1JO+8zV8qyAEAgE25kQFafWXxFeuXstxecEf1botbswTL0BMAC7fdW8EqlYk3k1xIcmleleTR6p+qOpdZlcXZJY99vqouD7hSfid1FSsnM2vreK/KgmNVdXyRds81q87pc12f61sJ110jl6rqcmbv63tV2hzr/v9BquzYC5O7V3UTnstUYd3M7L15x0rRbjyXMns/nsjs/bjo59hBpvUe3cj2JyO5nP6VjkNXAfa9zhYZ4+R5HmAqarnq8ZuZ7a08mtba1QXynYcWea5Y5n445Hvmahbv/mFhy/oMtv1Y12Z9qHCbdzRbDgAAME+tsSKw53gWtdaWbjWrzhvD6Ps8VtX5Fcb3UK1Y0VOzKsZlq+/XuQ9mL7WhKoXq955dtCtCn6rVlZIXNb8aZW2dFFhOz2vvcZY8zuTuVbVctVh141zofGtWLbTM+W1lFfmC53Cl+lcr9672G2hsY1WQn63Fft+DLQKs/pWffSvNbxlqjEMozwOLjtvzwB7peR0+zgKxl/msWkvnqWXGtkDsRbtqDPqeqeUq5Dfe8as2W0E+73Ns0X3r12beL7b7np34etKmX0wAAIA9t8ik4CKru0/XiImHmi0kWHbi4kxr7cFV99btqhhPZrmK/8nvYXqoq3idd231XjhSs64I877/8gD78Z7JrKrnbg6qR6tW9tuE71WLdk9JZveBhfc9777/wdz7/XgnB9mPe3HfKrsTteZFeCNapBJ+kHOuWaK9T+Xn5Sx+LRLPA+y3Wr5r16rXZ19Xl/iaq7v2F/2bcNBuJ0e769DbvM+7reyEVnfYfug2g1Wrr4MEOQAAwEi6ifK+bf5uZPFWd2NOBi5bgf3gABOhtxxJzCzKZOnjzZsIW6QdZZ/J85W3TzhssTrn2za+fyEbN7l7VffZsmhS8mZm57xUYrFbBLBMO9Z9SBhfSv+E7MYr4gaySPJkqM/avnEkYlbjeYB9tcy9aO7WKkNprZ1rrZ1c5Ktn6GWu/cHvo21xU98WYd4i+m1NNM+73rYysX83EuQAAADjWWSi5nK3d+kikzSjJB5quf37klk15uD7r3Z7YS6TyDJZ+ph5kxWL/L7nVg4MuP/7vAk8v+MJm/C9apkk7IUB3pfLnNvOJ8h7JucO7UUVeXet9L1ejg/U0abvM9M+7PO+SZ4H2FfL3Hv3YcHNwgsDxngGor9uYeS8++e2/o7mvc+2NbF/RxLkAAAA41koQX7bP3vFH6nN+jLJlyFaaN4z/hI/Y7L0MUNWx8x7XYec0BmsFSx7aXL3qq4N9aLX/Y0hKrW6RPGi53dQA+5RvUGLXDP70r1kbVXkXcvWXu3V11Xtucc8D7CvFr4Gdj1R3P0duOhCwZ1KYO6b7nc2r/vRpQEXFw2m+6yeV/m+U+8pCXIAAIARdJWNfZPX17rKw2TxSoZBJ+KXrMi8mdn+kKNZcm+70fZo554Gm3iTCOFuJnyvmjcxeSdDtjGd5L24m6jumyQ/3WOPzl2wyCT3qosg+j7LSOzsFs8DrMWSC7H2oXp8mfN2H92Q7jq9kvnPRVvXfr5L7D8059u2MrF/LxLkAAAA41ikiuHWJHRXybDIH5bLJEuGjndhTROXi07o7EPV4lDmTcT0fm27fRHvZR8mHNl+U71XLboo6ubAFfPLTHzuy714kQnrnd+LvFu41/f3vepiPe3V18fzAPtomQ4C+5AoXubzdacSmPugqg6q6mxmyfF5v7Mz25Zk7pLj88Z+M1uY2J/nvk0PAAAAYN90f0Qu01796L/3nVw/XlXHhvhDuqt4W2aiZcx2xUddzbCtQadkXjXjVk3EHOpRhbkPk5ssaKr3qm7PykWrsQdNKLbWrlbVkCF3RmvtRlVdTr/P99NVNcS+75t2Nf0WoxxU1fEj3XB6W+D9POR+1lPmeQBmtvJaXwPvlZEd2TbkePfVd17gwsjbAC2s69h0PvOfP8/t4me0BDkAAMDwFqlsvHyHPyYXSZAnsz+6h1ixvUwF2KV1tb1srZ1bx3H21Lxrclsny+YlTXZuIoZBTPVetRUtZFtrbeiYO+RS+l9/ZzNyS/816JsgT2avyzKfJarH18vzAPtomQryfbhmljlveqr1rQi8mVmCeSuS41V1IrNr61T6bWd0aVvGvigJcgAAgOEtkrx5QvKitXatqm6k//66QyXIl5lk0T5zy3VVp/OupW1NPMy7Jrd1Ip9xTfVetfDCgG7bDgbSVdBfTb9r8FRVndvlvZNba5er6mb6dS5YNlHT9+dcyyvyPACPs7P35hV5r2yXS5lVjq91wUZVnc8TFx4d3OG/zXOutbZzrdUPSZADAAAMaInWv3ebiFy0zfpSrU1vs/DktuTLduva/V+c822XtrElXvdemlfp5vqbpsndq7r3ct9FU4dMgo/jUvpdgweZ3cN2duK4czn9qsgX3vKlu677vJbaq6/I8wB7btHPx6z6d1N3XS7T0aavO3UZu92i265klxdt7ZEbmd2zNnnPPZ7VOhDcyGy/9J1egCpBDgAAMKxF2qvfq+XvMm3Wl57oqaqtaN3LcLrf6cXMnzzbuuRNN5H/0Jxv28qJfMY14XvVMuctQT6Crqq6b5eXs1W1tvb+I1mkzfqJzBYQ9KW9+hp4HmACFk6QD3TM8yPGv5b5beCXeTZgs25m9rm6qwu/rmWHW6rf7kmbHgAAAMCeWam9+qGuqmGRP5pXrWBYZgW55MsWqqqDqjqb5ErmT5yd2bbJmW4yfN7Yb2YLJ/JZi6neq5aZBN+q9/ae6Xv/Oawi32WLLDBZ9P3Z9/v3YZHL2nkeANg6h88FD1XVo1V1trvXbbsbSc4kObkvyfFEghwAAGAwVXUi/SsYbvZo+btIxdSxJSsrV7FVE6lTVVXHqupEN8HyUJJHM6tomVsptm0THFV1Osn1zJ/IP7dtE/lstaleK/uwMGArdffOvtfVIt1gtk5X/d73eaT3Yr0uIdDn+28MsIXMJHgeANgpB5ndo693i5m22bHMOpE8WlUPdffonafFOgAAwHAWqeLuMxG5zjbry1RlmpAcUFXVmg51M7MJ5a2YDO8WlpzI7Prts8Bkb9r6sZSp3qtW2SeScVxKv/a6B1V1esfvW1fT8xmnqk71WACY9L+mJ9de3fOA5wFgK6zaveR4+u0Tf5DkfLfY/cwObMtyKsmpLqm/0/uQS5ADAAAMYIFKqENzJ3xba9cW2Oc0mbVrO7fAGFa17X+880SXMqsUW2vCsKrO54lVYAd3+G/znGutaaXKoqZ6r1J1O65LmS1i6zP5fTaL7c29bS5nVjnWx/H0S2pLkG+W5wGAe2itnVw1xpE5glOZ/7l3uDjogVWP28PlPHEBwGFCv29i/1iSK1W1s/djCXIAAIBhnEq/PySTxdqFLlJFfrBA5dbt+ibhb1m15WlVHcvqe6ffy2VtN5PMqmcvZ1ZptanX43hWq4C9kR2vUGAwU71XLbw/5Q5UIO201trNqrqQflXkx3a5irw716vpdx8/lX6L9bRXXz/PA+yra1lwkUVVndiD66jvfZkN6Z7FLiW51HXJuJh7P8ser6qLrbUzI4/rns8j3bPviczmIeY9e5+vqmNjj3kMj0uQr7F9CwAAO6a11jY9Bthyi0xOLDJBvmib9RNZrtpq4aTTAI6lX2JhWdeyH62VV3Ezs8mzazu6WOBatFDl8aZ6r1q0upL16NtmPdn9KvK+iZhjVXX8Xontquq7qFD1+HA8D7DPLAjrqUtk7uI9YOe11q5W1QNJruTez3Wnq+ryJhdwdNfIYWL/dGbPOvf63D5dVdd27R79pE0PAAAAYNctUV3Ye8K3m2BeZBJjzCpHds9BZq33H6qqR6vqbNfqb9vdSHImycldm2gBpuNIZVgfx7rE8K5aJFk9L5Guvfr6eR5gny2TIN+HhWfLnPcmFhrS6Z4bTmb+767vtiaj6+69JzN/657zO/K5cosEOQAAwOoWmfBepnJnkQnig26VN9zuILPV/9erapGuBJtwLLOJoUer6iHXNLDFFtl3c2fvZd2zS9925332WZ1He/XxeB5g3yxzr9iHRPEy571TCcx91CXJ57UjP9a1ZN8K3efxg7l3Yv/ws2Vn2IMcAABgdaNUj9/2M4u2WVdls3tWbaN3PP0mvQ4yW+F/PLN9PLe9LeWpJKe6SXz7jgJbpbV2o6oupV/y+8SO73t7Of2qLk9U1cGdPl+6z54+n1W7+hoNwfPAnXke4G6WaRm+UvKxu/56b0M30vbGy5z3PiwM2HmttctVdS33/kw9kS36LOyed87l3tXtp7rv2fbPkyQS5AAAACvpJhUXadG3cOK6tXatqm6k/4TGqbtNTLO9WmsnV43RtbU71X31qeA7luSBVY/bw+U8cYLncAK/70T+sSRXqupca22Rik1gS1XVlayYpDiqtdY7WTGwy+lfHX42WzThvaBFxn0qd37m6buocFdfo5V5HpjL8wC3W6qCvKqO73inimUS5PvQWn5fzFt0tjUV5Idaa5e6RUp3m5c4/OzZicX6WqwDAACsZqHq8RWS1otWni+6z+nCk0Pb1PaNmdbazdbapW5y/WTmT5wdr6rR97jrxnThtq8HW2snW2vPTHJ/Zq0G+0z0nV/HmNlaU71XTTZZuAu6SsK+v6MTu3pNdomkvgmZu03693k+udlas//4CjwPMCXdFhBrryLftO6evOjflqOccy1hjHHsmHnPtNu6mGFe8ntbx/0Ej6sg3+AqSwAAgF21SCJ6lQTH2G3WVZvvmdba1ap6IMmV3Hui4nRVXd5kq9JuYvNSkkvd/qLnc+8qstNVda21thPVCQzKvaqnqjrWvbdYjwvpn3g4ld1d9ND3eeRUbttjteu606cbjuT4gDwPMBFX07+Tx6HTmd27d9nVLPb36MHQlfNdx4pFTf75pLs33/N7trTLwbzx7EwbfxXkAAAAS6qqw5aUfdxcZfJuwaqtZNZmfZE/TpdJOu3M6vCp6joWnMz83+/WVGB175OTmT/5cn7JCTl221TvVcuc985MUO6DLqnYdxL79IKf0dukb/L6oEuIH9V3AcGuLh7YWp4HmIBl26wvmlTfNsvcL4euIl/mOWvyCfKetu7e1mMR1c50ZpAgBwAAWN4if/wdLNN67rY2dItOpi9STbDUpNISP8OadZPiZ+Z827Haopa/3YKQB3PvifyDzCrLmJap3quWOe+tm1SdgEUWwi3SFWZrLLhg7/bnEO3VN8jzAHvucpZbTHZ2xxdYLHO/HHpRgAQ5O0mCHAAAYAndRMqi+3yv2yLjW/u+fa21q20Bqxxr6rpkw7wE29ZMiCe32qyem/Ntp3Z8UpPFTfVetcx578PCgJ3SVbz2/V3tchV57/3WD/9Hd659kiiS4yPyPMC+6haALHP/OJYdXbCU3DrvRavIh14Is8zfxJNPkN+hy8oyMU5U1dl7fQ0x1n0lQQ4AALCcU9n+6rzjC0y+L9uWcB9aF0/FvEnDrZoQT3olm3ZhoQrDmuq9apmJ5F0/5121yH62uzpx3TcZc/Q5pO+9etv2Wt1HngfYV8tuZ3V2x1utL3Peg3z+dM9XyzxvuNf3e93mvU7HM+ugca+vQfWYX9iZxQ8S5AAAAMvZusnDu+g1WdhV56y9MpO16jPBso3mTfpt67gZwVTvVV2b4UVbx45yzktuETIli7T5Pb2LVa9dFXLfczy8DvsmL1WQj8/zAHup+6xcZk/uJLm4q0ny7p686LPRiYGqi5dJwN7ssY/1FMx7TrvZdQjYNvPGLUEOAACwr7pV07tSpbLIRM8yExU7OZE0RX0mora0ynbeRP6utihmeVO9Vy163gdDv6eXTObuzETpELrJ7EWqyHf12uybyD6xSHv1LU0G7BXPA+y5Myv87MUdbkm9yOfOobOrvNe712qZxXiTXwjVcz6hz3Pf3Gesqhp63mLe73xnFj9IkAMAACxuV5LjyWKthZdtXbyrk/s80dZVMvaYyN/pymCWMtV71TITjkO/P5aZSL/r5G1r7eQi+7tvaP/3ZVxK/wrrs7tYRZ7+1+Op9L8Od2ZSfQK27pr0PEAfXaeZZZLFh85X1ZUFtqnaCj22IbiTgyRXlkmSd89Uy7bvnnyCPMlDPb5nkAR5Brw3dtfKEIn9rSBBDgAAsLhdS7Is0tZ0mcqtXZ3cB3bTVO9Vy0woD/15NWiCfF91VdB994Q9yO49VySLTYD3TaJImgAra62dy2p7XJ9Icr2qHhqi+naNyfZlqucPkjxSVb2ekarqWFU9lOTiEsdKkqtTb69eVRcz/3nqZnp8Jvbcguf0gF1B5v3er3Vj2gn3bXoAAAAAu6T743KnKgoyS5Cfm/dNrbWbVXU5i0/UH0tyts8x2JwhJkaq6kTmTOi01lap2oG5pnqv6s77aharBDpWVScGnIxeJlEwuQR551Jm11sfZ6uqb0J9Kxx5H/a5JvosTNFefU08DzARZ5JcyWrdEE4lOVVVyWxR0GEycl4C8PiRf67tb8fW2tWqupD+nz1Hnc9jn0VXk9zoqvEP7xmHX6su6NrJZ7AhdAslHkq/xYYXFvhM7PNMfLGqTq7yOdszsb9TzzIS5AAAAIvZpfbqhxZJkFzKchMfZ6vqRtfej+3UZzKmz4TfvErAQSfEe1TdTDX5NnVTvVddyuKtMs9mgHaXRybIF7UzlURDaq3d6BINfa7Tg+zm88XVDDfuSVcUrpnnAfZea+1aVZ3M6knyQyeyA238W2vnus/rZcZ6kNkzw9kk6RYGDOncLlUXD6X7fZxO/+fWRbrQJLN77bzYxzNrp39m0d9Bd++9mPnX1LVde76WIAcAAFjMIgmZSxmvXeipBcdyKj0mn7vJpEUrFA9drKrs2h/GEzLvd3pzS6v35o3bhPgETfVe1Vq7XFU3slg12omqOjtANecye43enHgr1T6T1oeWqfjbtMtZvs3u7aZ8nayb5wEmYYQk+a54MLNzHqqt9hCu7lpXiapa9XP5sNPGotfemUXuwQssyDueWTv9S0kuzUuUL5HYX6bF/0ZJkAMAAPTU7UG3yB+4c//wXGEsN7N4grzvH61nklxfeFAzF6vqYNcmQPZdt/J/XpVfn+TE3MnnqjrVWhtyYci8CXFJlema6r3qQhZPSp6tqqvLfiZ1k8TLLEaY9J7S3aR134Ucu7Z9y7Jt/+/k2mErX8bleYCpmWKSvLs3H57zNiTJr2WWtN81yywMXNWFJe+b5/JYG/x5Tme2L/mNzO7lt987T2T2TLLIc8nClenb4EmbHgAAAMAOWWQC+MaYfyR2sReZTD7oEvx9Yt/Iam0xz1fVlR6tMFmfh3p8zyAT4hmw/WRXuTDERD57aKr3qq7yfdFk4kFmrTUXniivqtNZfpJ40gnyzi4uwljEEPdg18n6eB5gcrq/m+7PhK6RrgL5ZDZ/zteSrLT39YRcaq0ttUd79/qeyaw9e1/HMrtPn7/t6zBB3teZXezKlEiQAwAA9FJVB1msYnsdk72LHqP3RGX3x/kqCf4TSa5X1UN9E/P3smsJrG1SVRczv5rgZnpcT90E47yJl9PLJOHuYl6V7LVdrFZgOBO+Vy3TxvIgs9aaZ7vPtHuqqmNV9VCWb6F9deLt1ZMk3Wuwz6/DEM87EuRr4HmAKWut3Wytncys0nYSydrbznkTLrTWHpAc7+Vca22lFuXdPfBk1nt972xyPNFiHQAAoK9FEyfrSpAvsjfaqao6t8AkxZms3o7wVHfcZJYgOJxQnTeJefzIP49nB1vPblqXqHso/VrtXVjguric+YtFLlbVStUiPSfyd3ZChkFN7l7VWrtaVRey3L7V5zNruX4ps3O9cdjeuktmHX4tsijsTjY1Ib+NLmfAatpt0rWRv5bl2/hqrz4yzwPwmNbahSP7NZ/N9rZdHyzJ2Z3z1TxWHTy2G5klTvd5cdhQrmWWHB/kteq2FLg/s0VFKy/8vIcbSR7c+YVJVXXrCwAAYJ6qOlELGnk8i1pqUqBmbXj7WnZP3GXGdX3B818o4VFVx6vq0QWPsS22KhlRc66hAY9zvKouLvA6PVo9qkmPxD/WM+4jtVw752PzXqvD+IvGZr1qjZ8XNdF7VS322bROyyTu12LB87gy4HEX/bwe7DUeK+6R+GfXcR5HjrdVz6KLKs8Di8T3PLBnaovev1V1ULP71yOLjmkEj9asm83pWuB9uMQ5n6jxnh0erZ5darbBiK9DH1dqwb/Llzi/EzX8s8ej1eNzu47knbf5SwU5AADAHDWrvFkkgbHOKpZFq8hPZIHxdavQT2b16kzm6DPZMMeJzCqsFv09nVmksqurFjysvLmX45m1c76U2Z5696wwqNnk+ekecQ+t1IaQ/TLhe9WDmZ3zUG2Mh3C1tbbv+24v40KWb1e/7VapfNNe/TaeBzwPsB7d9X4hyYXu771TmV2vJzL+s8Rhl5qrmXXSWEu19eG2H0fO9/CcV3E5yeXWmvv5nR3tSnQjs+ek0TundL/r+2u2EPPwd73sdX0tszmEy/vUMr/VkQU4rbUNDgUAANgF3R9YC1VUtRH/2Kijf9T0c3LRCYhuovL8Aj9y/7rahXaTiItWzjxz0T9su+PsWuJp4d/1mGpWibhVVe2ZtVJduA1yzSpDFk3K3ei+bv+dnMisLfUiral3er+7qdjE58UU71VLvh/Hci2z89naydMFnxuudvu3DnXs6xmuDf+5vgsRFjzn3nFvO8Yy53attfbAEsfaqmfRRXke8DzA9usSyMfy2LV99D3b5/179Po+TJDezOzav7ZNn5Pd+/joVjGH78Hbz/PwPA7fw2tL7DOM7vPz6O/5Tvfcq0f+efh7XmhuY/Epms1QQQ4AADDfIu3P1rqXZlc1eSOLTSaeyoJV7kf2M3so2zepy3IuLTMZnswqbqpq0X2fDydgVr1+TIZzV1O8V3Xvx5PZ/DlvfXJ8C1zKYgvudsmiHW2S1SrPGY7nAbhN9/fc0YUce9sZpfvcvhr35L132EFg0+PYFk/a9AAAAAC2WVeNuEjyeROt5RY95lL7nbXWbnaVdOcyqx5gd51rra3UkrRrkXoy670WTIYz1xTvVbed8yZcaK09IDk+16Xs7zW5zPOPdryb53kAgEmSIAcAALi3Uwt+/yYme++5l+MdHO/aBi6la716f7Y/+bTNY9uUwwrPQapguknx+zP+dX8jyQMmw1nEFO9V3Tk/kPVVB93I7J6yqcT8Tjmy3+3e6T4PFrmWb8zbi5pReR4AYNIkyAEAAO5ta9urH2qtXc7iCZZFE/+3H/PmbcmnbZjkvpnZxOyZzPZZ34YxbYurmVVbPTD0XoHdtfBgZtVjQ1//NzOrbrvf75NlTPFe1Vq71lWTn8x4ifKbmb2eg99TJmCfq6YXObd9fh22mecBAIg9yAEAAO6qqk6l/36KyWYney9nsWT+qQxQxXakGu5CV5V+KsnxzPaVXOS1W8bNzJJdVzNbnCBJM3NYxXct3d6J61i40b3+91fVicyug0XfP0ddy6wV8WUtmxnCFO9Vh/tMHjnfw3NexeXM3peSm0tqrd2oqktZcruTLXc1/c/LNTQ+zwMAcBetqh77l9Y2OBQAAAD2SZeUOZbHEjInjvzfJ574E09wNIl0OMl7M7NJ3msmSrdfNzl+PLPr4OjXUVeP/PPwd7v2TgxM15TuVVV1kNl5Hn1fJk88z8PzuJHHzsMiJGApngcApuNo3nmbSZADAAAAAAAAsJJdSZDbgxwAAAAAAACASZAgBwAAAAAAAGASJMgBAAAAAAAAmAQJcgAAAAAAAAAmQYIcAAAAAAAAgEmQIAcAAAAAAABgEu7b9ACAYVTVQZLj3dex7itJTtzlR652/7yW5GaSa621q3f5XgAAAAAAANh5raoe+5fWkiR19D+u143uKzmStMsscXdzQ2NiQVV1IsmVed/XDi+4HVBVZ5Ocn/d96z6n7rU+/Do+UNhrSS4nudxauzHvm/va4H1lbFdbayfv9n/u0Hnf8zz66Ps+WdHhZ8Od/n2ynxdLXmcnN70opqqu5O6LeJIMd1/t+9k0x6XW2pkhxjO0qnooyallf36XPpMBAAAAgO20KymRbasgv2vVa1Vdy6zi9dKQSTvYNVV1LMnpzBIhx+Z8+zIOq9DPV9XVzBLll0Y4Dizj9oUgT0iuVtWNzD4vrmV2/U4uYd7TxST3b3oQO+Z0VZ3btmuq6yCydHIcAAAAAGBKdmkP8uNJzia5XlVXukqwjaqqY1V1qqrOdmO6UlWP1p0d/v9nq+p0l+SE3rrr7WKS65m9F9ZxDZ1IcrGqHtmG9xz0dLiI5GKSR6vqouv3jo51Vf8sZhsT0ds4JgAAAACArbRtFeR9nUhyoqtufXCdlVxdYvtU97VIS+sTt/3zsMrxsJX1tcEGyd7pklhnkxxsaAjHk1ypqguttXMbGgMs63Rmlb9Xk1zYdFvxLXO2qi5tW0X0ljuRZNu6apze9AAAAAAAAHbFLlWQ38mJzCrKh9p7+a6q6kS3v+f1zPbYHeKYxzJLej6yLVXxbJeuavyRzK65TSXHjzrbVZNvw1hgUScyW+hx0TV8y0HG3zd+35zapuunW7g3+nMQAAAAAMC+2PUEeTKb3L8yVpK8qg66ttZXMm4L08PEzUPar5Mk3TX9SLYv8XFYTb41CSJY0OnMFldZlDRz2muxsG1qab5NYwEAAAAA2Hr7kCBPRkqSdwmD61lv69JTmVWUm/CesO5avpLtqBq/k+NJHtr0IGAFh58bWlPPqCJfzDYtKPC8AAAAAACwgF3dg/xODpJcTPLAEMG6pMnFIWIt4SDJQ1V1prW2bfucMrIVk+NXu69rSW7ebW/7rkvBYVve45klexY93omqOttau7DEOJm2ZfcAP8jwHRUuVlXca3Pc+/mWG5ndH+/lVFUdbHrv9u7zYt574mq2K6EPAAAAALBZVXXr68h/22VnB3hNTm/6JI5Y+XzWrWb7tc+16XEuoqrOruucarbH9yKud+Nbqdq8Ztf99QWP/WhteEuA2vLrrefruHPv8zup9b5PDrrf/ema7Sm+6LV7u52uJF/x3A89WmveOqGqrswb1IDH6nWvqKrzPb9v49dMz7H2eqbZ9LkAAAAAALuvjuSdt/lrX1qsH7VSorBmbdU3VTl+J+dLu/XJqFmidJEK2XNJHmitXVi1krG1dqm1dn8Xs6+DJHuR3GW3tNZuttaudtftme7afSDJhSTLvBculn24D6LVepJc7vl9G0+QZ3579WuZVcQDAAAAANAZusX6Iom1ow7bOw/ROvcgs0nrhdvEdon1bdxX+WJVXWutmeTeY9311zfZfDPJg621ZVtV31Vr7UJV3Uj/98Lpqjq36VbD0G0pcK2qLmT2ObBosvehqrp/T6/lPm3Dk9n7+dLdtmeYgtbate4eOO/1Ol5Vxzb12Vyz9urzxjj1rQMAAAAAAJ7oaDn5kf+2lAHGclDLtXm+3fUlj39xxeOOaRsT93dUW97yehm1htbRfY/RGXof5lXHs7FKytry663n67cXVfh9r5k1jud4Lb5lwc7ca4/qc41Vj3bmnStrHPfWtVjvvrfv/W9j793q98xyuBVBr/MGAAAAAFhFbUH79D5fW9VivWuZe9jmeZWqp2O1YAKxZvsoD5Hku5TkTJKTR77OJVm10vdUaf+77/omWs6to7qztXYh/a/b0RP2sKjufXIyszbTfZ2q/d3Wom+XlxO1Bftrb1jfNuubvFbmHfvSnnZDAAAAAABYyVYlyI9qrZ3JaknyRZPJq1aBXU5yf7cX7qVub9zDrwuttZOZ7Y+7SmJz6gmLvdUl5A56fOuNLnG9Ln3fgxLkbKUuQbhokvx8zbY82CvdgoG+94+9fA366tqm97lmjncL7Naq52fG4FtwAAAAAADsg61NkHfOZbZv6jIWTZCvUgV2qbX24Lx9SFtr11prD6R/ZdrtTk05YbHn+iZYlr12ltJau5zZfufzSJCztY4kyft+ngzVUWQbXUi/9/RBVl84tuu2uYp83jPOze7+DQAAAADAbbY6Qd4lNZad4O2dSO5aly+beL7aVbsv4kyWT/zva+vfqeu7oGMTFYGjt3OHsXWfJw8u8CNn93FBUvc69G21fnbR7Ur2zFYmyLvrcm579XWMBQAAAABgF211gryzbEJwkUn9VRIAfRMNt3QJimXbZE85WbHPeiXiWmtbmyDvFprA1upajPe9Zx9kT6vIW2uX0v+z9fyYY9lmXVeYPknydbdZ79NeXfU4AAAAAMBdbH2CfE0JwWWTzte6hMvCugTFMta+1ylrsbULH1pr51o/9rtlF1xK/w4ee5kg7/RdKHCi2+96qvre19Z5rcxbjHRj2WcTAAAAAIAp2PoE+Zos3V59xeMuM4GtShdgSQt28Di2r50RugRq39fh/D62m+9pq9qsa68OAAAAALC6fU6QL7LH97IJkJtL/txQP8/ErLmNL+ylroNH38+Ifa6evpB+n0PHst/V9HfVLajokyQ/tqb92vtcj9qrAwAAAADcw9YnyFeoWuudIO/ZPvpOlt1HHG7X93rdy2pW2IC+VbZ7myBfsJr+/IQX6GxTFfm8Y1zt9k4HAAAAAOAutj5BnuUTgruw/+YyyQYT3/tJNSusV9+k58G+tllPkm6hV9/Py4tjjmVbtdYup1+l/aj3526BwrxrUfU4AAAAAMAcEuQb0k10L5Mg3+rzYml9f68nqkqSHFbUVdn2fd+to3X2Jp3r+X1Tvv9sQ5t17dUBAAAAAAaw1Qnyrr36MpPxN7uKr222bJJBgnw/LfJ7vbimvW5h3/X9nNjbCvIkaa1dTf+W8+fHHMsW24Y26/NiX+ra5gMAAAAAcA9bnSBP8lCSZfYg3+q9wbvq8bNL/vi2J/5ZwgItfJPZe+KRqlr2GgJmenduGHUU2+Fc+t2Djk3x3tMtIuizFcYoCfLuuWHewqirYxwbAAAAAGDfbGWCvKoOquqhLJeUuJb+lXBr11XFL5v4v9q1BWY/Lbqw43xVXa+q0911BSygS3r2su9dG7rK4773oLNdwnZq+rZZH2NBxek5//8udM4BAAAAANgKW5Ugr6rDyrTrWbK1epIz29pitJs0fyTL72e71ZXxrOxS+leRHzqW5GKS61V1sapOSZbDQvomyfc+Idxau5B+VfUHmWar9U22WZ/bXn2EYwIAAAAA7KX7hgy2QtvVE5klH1ZNQJxsrW3dHt1VdSqzye1VJs0vLFLtyO5prd2sqgtZLvF0kFmF4ekkqaqrmSX+rrlu4J76duXY+wR551ySKz2+71RVnZjS/aW1dq2qbmT+tXAqyZmhjtt1L5h3TNXjAAAAAAA9DZogz+Yqym4meXCTyfGuavewMvzwnycyzN6111pr5waIw5ZrrV3oWhfPa6c7z61rr6qSWbJcwhyeSIL8iNba1aq6lH73oItJ7h95SNvmUuY/6xxU1akBW57PW1x3bRsXBwIAAAAAbKutarG+pGuZVY6vPelXVVeqk+TRzKrurmQ2eX4+AyXHk5wcIA47orV2Jv3aHC/iRGbX5OE1e6Wqzo60Vy6LO1+bNeXroO97bRIJ8s659Nvu4XBblCnpm/Qe8j01b7GC6nEAAAAAgAXscoL8ZpJzrbUH9rhy6nJmyf+t3FOd8bTWHsi4e8reLWF+fN4PAvut+8y50PPbz9asg8oktNZupN+iikH2Ia/ZFi3zXl8JcgAAAACABexigvxmZonDB1prfSfwd81hy/gHJcenq6sk71vJuarDhPkjVfVoVT1UVaenlPhisvq2WJ/U4pHu87VPIvggm9teZVP6JKQPuuT2quZVol/ukvYAAAAAAPS0awnyG0nOJLmwpxPCNzNLiN4/4N6l7LAuSTV2NfntDjKrfryY5FayfI3Hh7VZ4LNkiotFzvX8vtMTa9Pf9348xGsyL8m+9u1lAAAAAAB23a4lyI8leSjJ9ap6pGsJvQ9Ji8tJzrTWntlau6BqnKNaaze6avL7M0vMrPv6OJXkYlVdlyiH6WitXU3/9t2TqSLvPqP7vC6nVnlG6dFeve84AAAAAAA4YtcS5Ecdz2xC/voeJMqPZdaOdZfPgZHdlig/k/Uny49llii/Yq9ymIy+2zwcr6qzYw9mi/Sp3D7sxrGseT972YI6AAAAAIDF7XKC/NDh/qfXB9rvcxMOk/2PVtXFqjq26QGxvVprN1trl1prZ1prz0xyMrMk1rpa7Z5IckU1Oey/rgX9hZ7fvuuL1RbRt3J7qTbr3euovToAAAAAwAj2IUF+6CDJQ3tQwXY6XVX8pgfCbmitXe1a859M8swkD2aW0BozeXKQWTW56xT2XGvtQpI+e7UfJJnEPaGr3O6zF/mybdbnJcdvtNa0VwcAAAAAWMI+JcgPna+qi5sexADOd/usqyant666/HJr7Vxr7WRrrWXcCvPzKskHca5tlkrU+abeyvpMz+87O6EtGPq+b5bpbjOv8lxyHAAAAABgSYMmyJfJymRW8XoyjyXxLmf1RMTpPUnaHU/yyISSDYygHakw795zQyfML7pG2VULLEK6NupAtly3iKJvUvb8mGPZFm1Wwd3neWWhNuvdNTl3//FFYgIAAAAA8JiNV5C3WcXr1SNJvAfbbF/lM+nX0vVu9iVpd5DZfs/7cC5sgTskzB/MrFXwKgtTHhpmdLB2unT0dy49E8J7skitjz6J6kXbrM9Ljl9rrU16wQYAAAAAwCo2niC/m9bapdba/ZntpbysUavYDhOMt1XE359Zhe6DGa5K9zBJvsw+pnBPbdaS/Uy3MOXBLHfNHptQQoz90ve+usqCrb3QWruR/p/J5yfymdW3knuRNuuqxwEAAAAARrS1CfJDrbVzmSWal3GiqpbZ+3NprbUbXYXu5cMq3czayJ/LagmWgyT7sLc6W6y7bg+3PFi0QlGCnF3Ut4J88gnyJGmtXUi/1+IgydmRh7NxXev5Pq9Hr2eRrr36vI4xEuQAAAAAACvY+gR5cmtCftlK7I0n7bo28heSPJBZK+tlnaqqhfYyhWV0izweyGIdHI4vsJ8zbIu+21dIkD/mTM/vOzuRe0KfhPWJnq/F3OrxrpIfAAAAAIAl7USCvLNsYrnvpPToukT5mazWNn7vK/LYHl0Hh0Xee2vt2AADkCBfUFc13beKeQqdT4Zssz5vUd8Q27YAAAAAAEzaziTIW2uXs3yCYquqrruk47KT3FuT8GcaukUdfd97fZONsHHdvbTP/fRma23RLQf23bkkN3t839q3Olm37tpYuc16VR3Pva/Hm9FeHQAAAABgZTuTIO8smyDfxqTdKlXke51sYCv1vV4PRh0FDKvvvVTV7m26Nt997wvnq2rf7w19Om3M24aiT3v1PosSAAAAAAC4h11LkC+bpNi6iuuuRe0+JfzZb32rFreqWwPM0TdBrnr8zi6l3+fYscxvHb7rhmizPjdB3vMYAAAAAADcw32bHsCabGtC+VqWS97veyXepFRVn6TyRls8t9ZuVtW1bO97CRbSVfL2vZ5VkN9Bd184l+ShHt9+vqoud5Xne6e1dqPnPfJU7lB537Whv9fzwI1uYR0AAAAAACuaSoJ8WxPK17Jcu3RVuvvlSo/vuZnkmWMPpMcYYF+c7fl9N+w/fnettctVdTX9PpcuJjk58pA26XLmJ8iPV9WxOywUmPf6qR4HAAAAABjIriXIB09096zevZNr9gJljbZ1kQfsnK56vG/Lb4nJ+c4kud7j+05U1Yk9roS+lOR8j++7UxX5vMVyffY4BwAAAACgh11LkI/R3rlP9e6dnIy2uwyjV/VlVR1seFFGnyS9Slt2Qd/q8URicq6uvfi59EsOX0xy/8hD2oiu5fzlzE92n86RBHnXXv1e99dr+9qaHgAAAABgE5606QH0VVUHWb61+BiJ7CGS9cvsP55IQk7Vpvf/7nN8SRy2Wtc1pG/1+FWJyd4upd/7/1hVLbJAYdf0ed44VlVH76faqwMAAAAArNHOJMjTP6FxJ/equl02+bFscvuoZRP+Wrvvl77X4MYS5F2FYx8Wb7C1uoVWFxf4kdvbYHMXXXeLcz2//WzX5n4f9U1mn0puXZPznm90MQAAAAAAGNBOJMi7ifRVKs7ulbRbNkHeN2F4R10V47IJAq3d90vfa3Cla25FfRdzSJCzzR5K//vu1T3eK3sUrbXL6ff5dJB+7dh3TrdQoE9C+9Rt/7ybyxveWgMAAAAAYO9sfYK8S44/lH77H9/NvSbsl03oHVTVKlXtYyX82T19f5/Hu4UVa9W1Au5zrd+UUGRbVdXFLNa1Q/X4cs70/L5Tm7ifrckibdbnvQbuqQAAAAAAA9vqBHmXgH4kq7WWvtFaG6OCPEnOd+1RF9Ltv7p0e3VJyP3S/T77Vghuouqyb0tqbYDZOlV1UFUPZbFtOi67zy6n27O9b6v1fa0iv5x+9/TTuXcF+c3WmvsqAAAAAMDAtiZBXlXHqupEVZ2tqotV9WhmiblVKseT+Um7VZIgB0muLJIk75L+qyQFVDXup7771h7vKmHXojtW3wUqEjlsla5C90oW255gkb20ubNL6bf4rE8F9a7qc0+ft2ij7+cCAAAAAAALGDRBXitIcj2zRMb5zCaNV02MJ7NExz2Tdl212yoty48nud4l9u865i75fyX9q3Hv5GZMmO+rRX6vp8dOkndVtxfTv+r2Uvdego3rrt+zWa4DyTnX8mq6PbOnvshgiM9qn/cAAAAAACO4b9MDGNmFbqJ+nstZrY37QWaJ/fNVdTWzhPvhcY93X8dWiH/ogsTNfmqtXe2unb7VlKe76tgzc7YQWFi3L/D59H9P3IzOBmyB7j1x2LZ6mUVWl7S0HkZr7fKC97S90t3Tb2T5z/4b2vwDAAAAAIxjnxPk11prfZN2l5KczTBV6ycyTkJgkfPZCV2F56Zs496uF7LYtXM8ySNVdTmzPZNXqjasqlOZJRcXvX7PWLixsmPdwoRNu7Erv8suGX6QxxYhnchq9/BrrbUzQ4yNW85k1h1mqi5n9myx7M8CAAAAADCCfU2Q30xysu83t9ZuVtWFrLY3+JhuZpZo2DebfL2vZsv2zO4qDi9k8YTKqSSnqupmZud1LY9tG3DtTl0UjiRjV00uXlo1MU+S2cKEvu3sx3Qua+gG0G03sYxjGaYbx+2uZYHPDPpprd1Y8p62L1ZJkG/V5xMAAAAAwD7ZxwT5zSQne7ZWv6W1dqGroF2l1foYDs9n0DbabKfW2rkueb3MdXiQLll+9D9W1RBDu5NLKm5Z0jZUyx+6liU+M+jtQmaLP4bo0LJTWmvXqupaFr+fX9uVTg4AAAAAALvoSZsewMBWTSY/mMf2Dt8GN5M8KDk+OSfzWAX4tpIcZx9ciuT4qLrX9tymx7FBy3TYUD0OAAAAADCifUqQX01y/yrJ5K5i62S2I0l+I7PEzdVND4T16hJKJzO7prfROclxdtzNdNex5Pj4WmuXsr33s7EtkyC3bQUAAAAAwIj2IUF+mOgYpAqwS7CfzCxBvSkXkjygcny6Wms3W2sns12Vl1czuy5H36MaRnQpruNN2KZ72dp0C+8W+Sy/bNEGAAAAAMC4djlBfti29f6hEx1dYvqBzBLV63Q1s6rxcybISZLu2n4gm62+vJHkTLcIxaINdtHNzBLj93dV4/Z3XrPu3jHVRQmLtExXPQ4AAAAAMLJdS5AfTrA/2Fp7ZmvtwliJ5K6C91yS+zOb3B4zYX2YGNdSnSdorV3rqskfyHr3pr2cWWL8/q5FMuySG5m9X85EYnxbXMh2bGGybn2T3jdbaxLkAAAAAAAju2/TA7jNjTzW2vxmZgnxm0lubCpx3CVUzlTVuSSnkpzovg5WDH21+7osaUMfXQXm0WvxeGbX4rGBDnEzs2vyWlyXbL87fV6k++cN1+/2aa3d7O5fFzc9lnXqzvtyZvfte5EcBwAAAABYg1ZVj/1Laxscym6pquOZJSgPMktSJrNE5dFk5dGkzWEy51qSa1qoM5SqOpbZtXgsj78GT9zlRw4XnhxdhHJN+3QAAAAAAACWdTTvvM3argwUAAAAAAAAAFaxa3uQAwAAAAAAAMB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+P8DHc/HLZVlGqwAAAAASUVORK5CYII=">
          <a:extLst>
            <a:ext uri="{FF2B5EF4-FFF2-40B4-BE49-F238E27FC236}">
              <a16:creationId xmlns:a16="http://schemas.microsoft.com/office/drawing/2014/main" id="{FB5C399E-8B0B-4E93-9047-B88B55D95189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571500</xdr:colOff>
      <xdr:row>2</xdr:row>
      <xdr:rowOff>47625</xdr:rowOff>
    </xdr:from>
    <xdr:to>
      <xdr:col>7</xdr:col>
      <xdr:colOff>295276</xdr:colOff>
      <xdr:row>33</xdr:row>
      <xdr:rowOff>9524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FCAA67EE-5D60-455A-B9A8-D52B7863BAB0}"/>
            </a:ext>
          </a:extLst>
        </xdr:cNvPr>
        <xdr:cNvGrpSpPr/>
      </xdr:nvGrpSpPr>
      <xdr:grpSpPr>
        <a:xfrm>
          <a:off x="1181100" y="413385"/>
          <a:ext cx="3381376" cy="5631179"/>
          <a:chOff x="1181100" y="428625"/>
          <a:chExt cx="3381376" cy="5867399"/>
        </a:xfrm>
      </xdr:grpSpPr>
      <xdr:grpSp>
        <xdr:nvGrpSpPr>
          <xdr:cNvPr id="14" name="Agrupar 13">
            <a:extLst>
              <a:ext uri="{FF2B5EF4-FFF2-40B4-BE49-F238E27FC236}">
                <a16:creationId xmlns:a16="http://schemas.microsoft.com/office/drawing/2014/main" id="{16FF4F1E-E174-4F0D-9E57-B08D032F6DE6}"/>
              </a:ext>
            </a:extLst>
          </xdr:cNvPr>
          <xdr:cNvGrpSpPr/>
        </xdr:nvGrpSpPr>
        <xdr:grpSpPr>
          <a:xfrm>
            <a:off x="1181100" y="428625"/>
            <a:ext cx="3381376" cy="5867399"/>
            <a:chOff x="1104900" y="447676"/>
            <a:chExt cx="3381376" cy="5867399"/>
          </a:xfrm>
          <a:solidFill>
            <a:srgbClr val="005A92"/>
          </a:solidFill>
        </xdr:grpSpPr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4233206B-0737-4D76-9E95-583FD279867C}"/>
                </a:ext>
              </a:extLst>
            </xdr:cNvPr>
            <xdr:cNvSpPr/>
          </xdr:nvSpPr>
          <xdr:spPr>
            <a:xfrm>
              <a:off x="1104900" y="447676"/>
              <a:ext cx="3381376" cy="5867399"/>
            </a:xfrm>
            <a:prstGeom prst="rect">
              <a:avLst/>
            </a:prstGeom>
            <a:grpFill/>
            <a:ln>
              <a:solidFill>
                <a:srgbClr val="005A92"/>
              </a:solidFill>
            </a:ln>
            <a:effectLst>
              <a:outerShdw blurRad="50800" dist="38100" dir="16200000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pt-BR"/>
            </a:p>
          </xdr:txBody>
        </xdr:sp>
        <xdr:pic>
          <xdr:nvPicPr>
            <xdr:cNvPr id="17" name="Picture 5" descr="C:\Users\rsarra\Downloads\Cópia_de_segurança_de_Sem título-1.jpg">
              <a:extLst>
                <a:ext uri="{FF2B5EF4-FFF2-40B4-BE49-F238E27FC236}">
                  <a16:creationId xmlns:a16="http://schemas.microsoft.com/office/drawing/2014/main" id="{70BF2C72-B4ED-4AB4-A2DC-B16645C8B1FD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 cstate="print"/>
            <a:srcRect l="34502" t="23578" r="1012" b="21927"/>
            <a:stretch>
              <a:fillRect/>
            </a:stretch>
          </xdr:blipFill>
          <xdr:spPr bwMode="auto">
            <a:xfrm>
              <a:off x="1207359" y="2309071"/>
              <a:ext cx="3192748" cy="1597271"/>
            </a:xfrm>
            <a:prstGeom prst="rect">
              <a:avLst/>
            </a:prstGeom>
            <a:grpFill/>
            <a:ln>
              <a:solidFill>
                <a:srgbClr val="005A92"/>
              </a:solidFill>
            </a:ln>
          </xdr:spPr>
        </xdr:pic>
        <xdr:pic>
          <xdr:nvPicPr>
            <xdr:cNvPr id="18" name="Picture 8" descr="H:\01_Arquivos_multimidia_autorizados\Fundidos_e_Usinados\Fundidos e Usinados (7).jpg">
              <a:extLst>
                <a:ext uri="{FF2B5EF4-FFF2-40B4-BE49-F238E27FC236}">
                  <a16:creationId xmlns:a16="http://schemas.microsoft.com/office/drawing/2014/main" id="{6657D328-FEA8-430A-BC26-1508484BAD34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/>
            <a:srcRect t="15056" b="7512"/>
            <a:stretch>
              <a:fillRect/>
            </a:stretch>
          </xdr:blipFill>
          <xdr:spPr bwMode="auto">
            <a:xfrm>
              <a:off x="1205242" y="3986247"/>
              <a:ext cx="3187170" cy="1639116"/>
            </a:xfrm>
            <a:prstGeom prst="rect">
              <a:avLst/>
            </a:prstGeom>
            <a:grpFill/>
            <a:ln>
              <a:solidFill>
                <a:srgbClr val="005A92"/>
              </a:solidFill>
            </a:ln>
          </xdr:spPr>
        </xdr:pic>
        <xdr:pic>
          <xdr:nvPicPr>
            <xdr:cNvPr id="19" name="Picture 2" descr="M:\0. JOBs - Marketing Corporativo\18. Apresentações\2023 - RI\Release\Imagem-Maquinas-romi.png">
              <a:extLst>
                <a:ext uri="{FF2B5EF4-FFF2-40B4-BE49-F238E27FC236}">
                  <a16:creationId xmlns:a16="http://schemas.microsoft.com/office/drawing/2014/main" id="{003B4769-8856-4833-94C5-495681D522F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print"/>
            <a:srcRect/>
            <a:stretch>
              <a:fillRect/>
            </a:stretch>
          </xdr:blipFill>
          <xdr:spPr bwMode="auto">
            <a:xfrm>
              <a:off x="1211054" y="561974"/>
              <a:ext cx="3180655" cy="1676401"/>
            </a:xfrm>
            <a:prstGeom prst="rect">
              <a:avLst/>
            </a:prstGeom>
            <a:grpFill/>
            <a:ln>
              <a:solidFill>
                <a:srgbClr val="005A92"/>
              </a:solidFill>
            </a:ln>
          </xdr:spPr>
        </xdr:pic>
      </xdr:grpSp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0F86D2A2-5214-42A1-AD48-33B421B5E7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62099" y="5665322"/>
            <a:ext cx="2733676" cy="56402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7AD0AF40-35FA-4CA4-9087-6C0D3F413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ACEC31ED-4033-4697-8511-B364FE17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FF73B6B7-03AA-42EF-8B09-809104CC0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14BB9123-A630-424F-9113-CF386EB32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4F6B5F46-E986-4513-A1C5-CD642A55E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9890837B-E3B1-42FB-9397-7E0EFBA2C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AF0048D6-C9AF-438C-A596-3C158BADF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38962D57-E18F-460D-8FB9-C8556DF88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686D6171-894F-45EA-BE23-D1CD5772F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</xdr:col>
      <xdr:colOff>9525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BB4A449E-47D9-47F0-B7B4-6B6F60205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13" name="Imagem 12">
          <a:extLst>
            <a:ext uri="{FF2B5EF4-FFF2-40B4-BE49-F238E27FC236}">
              <a16:creationId xmlns:a16="http://schemas.microsoft.com/office/drawing/2014/main" id="{26AE998B-CD27-4491-913C-371CB2FD4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14" name="Imagem 13">
          <a:extLst>
            <a:ext uri="{FF2B5EF4-FFF2-40B4-BE49-F238E27FC236}">
              <a16:creationId xmlns:a16="http://schemas.microsoft.com/office/drawing/2014/main" id="{62158974-A9A8-4112-8166-63DFD520C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15" name="Imagem 14">
          <a:extLst>
            <a:ext uri="{FF2B5EF4-FFF2-40B4-BE49-F238E27FC236}">
              <a16:creationId xmlns:a16="http://schemas.microsoft.com/office/drawing/2014/main" id="{E6E2E401-06CE-4EFF-B6F1-F5E6F8EAF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16" name="Imagem 15">
          <a:extLst>
            <a:ext uri="{FF2B5EF4-FFF2-40B4-BE49-F238E27FC236}">
              <a16:creationId xmlns:a16="http://schemas.microsoft.com/office/drawing/2014/main" id="{BFE29DB8-8C70-4D8F-A41C-75D0DED85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17" name="Imagem 16">
          <a:extLst>
            <a:ext uri="{FF2B5EF4-FFF2-40B4-BE49-F238E27FC236}">
              <a16:creationId xmlns:a16="http://schemas.microsoft.com/office/drawing/2014/main" id="{13655220-7261-4666-8FB0-8F411ED61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8" name="Imagem 17">
          <a:extLst>
            <a:ext uri="{FF2B5EF4-FFF2-40B4-BE49-F238E27FC236}">
              <a16:creationId xmlns:a16="http://schemas.microsoft.com/office/drawing/2014/main" id="{1D216444-E4EE-4776-A0B0-3F7543DD39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9" name="Imagem 18">
          <a:extLst>
            <a:ext uri="{FF2B5EF4-FFF2-40B4-BE49-F238E27FC236}">
              <a16:creationId xmlns:a16="http://schemas.microsoft.com/office/drawing/2014/main" id="{F13D98F5-C23E-4860-99D3-08521DCC0D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ACB1BDA9-0BA7-4B79-BE9E-D84DF9847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EE2DDC78-7FD8-43D9-B5EA-D8C84168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110D48B2-0090-44D7-84F2-F18C26A285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2CA26A63-AADF-408A-BDD4-773659DE0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0D103EC8-2607-46E0-9B73-6DB7944DF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70054459-3932-4F8A-8A9B-2CC9DCC9A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8A0C73EF-49A2-40CF-A304-9CE9643A46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B5D24178-F984-44C9-988B-2346642A0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D3DCCFCE-3CB2-409B-A2E8-6A45E9171B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64</xdr:col>
      <xdr:colOff>914400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58DF914B-B38E-40E7-A1D5-70A7E4C26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667512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3E7A8E2A-71FF-41D2-8BC7-832BEC664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A8B09E63-0C61-4A9A-9AC4-6914268B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8FC39C6B-0377-4671-B765-8855E4DD4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947371EE-049E-402F-A739-CC36DBCA38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D98B32C0-6DC0-4D75-9CF8-670CFD30F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EC09693C-9A4E-40EF-ABA0-C7E2E2C7E6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A687D017-91F2-4F0F-8C4A-A82C377018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348CE57E-0570-460E-981A-836883D04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A880833C-7EAE-4ED9-83F8-9648BAC0C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64</xdr:col>
      <xdr:colOff>914400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B570A30D-2853-4ABD-804A-889C207B3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667512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646DDC13-0B8B-451C-8196-E0AA34E3D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DFC9EEB0-DB18-47E4-A33A-B32DFA9B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657267CF-8C23-4FC1-AD70-7B947259F9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D648F8DA-A6A4-4758-A40A-74CFE2E604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2386F6CC-C3AA-47FF-ADFD-7DA1A730B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EE3E2F73-109F-4348-A7FF-FDFAB9FD4B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4080D6CF-D2EB-4697-AC68-59573B4D2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BD58A626-781E-4615-9C1C-03CFD011B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C43BF394-F75E-4947-8504-3FC0B81CE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6A45C72F-6333-4A9D-8CD5-F7F47C600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3AAB3C33-8E54-47BC-9359-6E9D9311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C2F3F665-907C-4FE2-AB70-613883A0B8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8A5940BE-5458-4DA0-8920-D57BD9285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B44E06F7-90D6-4629-9DF3-A584E2B4A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1E35D5B2-C9F1-4DC4-94E0-EA060D8FC3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29F4D469-5D6E-449B-93C6-D6C0C8C041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6EF2186E-D723-4240-AC70-BB0ACB671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8845532B-45C8-426A-A979-EDF3099A6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64</xdr:col>
      <xdr:colOff>914400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82E6DA1B-1695-4ECC-8A93-1366B4FCA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667512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5CB9A5E2-81EE-448A-8E66-5D617273CB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DFB86912-EFC1-45E0-A49E-7FF1F72D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879FAF9E-599D-475B-8D6C-57EA7935F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4A45E9E0-D4A1-451E-BF70-27BC09E19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8B45AA53-3776-485A-BA03-01771F66A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F6D7BB6C-28DB-4EED-9DE8-0B304BACC7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493D8A7C-FB49-4135-8343-A218BADD2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86F5EC7A-8CD7-49DC-8B40-FD0A65ED5A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F3E7A15F-48CF-4BE4-81A0-81E4D69A7F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64</xdr:col>
      <xdr:colOff>914400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BD7D5AC3-F6D1-401D-AB29-9E5302C01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667512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nsolida&#231;&#227;o\2024\4T24\CONSOLIDA&#199;&#195;O%204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A"/>
      <sheetName val="CONSOLIDADO"/>
      <sheetName val="CONTROLADORA"/>
      <sheetName val="BW"/>
      <sheetName val="BW - Consolidada BRL"/>
      <sheetName val="BW - Consolidada EUR"/>
      <sheetName val="DRE CALC"/>
      <sheetName val="BP CALC"/>
      <sheetName val="BP PPT"/>
      <sheetName val="DRE PPT - 2"/>
      <sheetName val="DRA"/>
      <sheetName val="DMPL"/>
      <sheetName val="DRE PPT"/>
      <sheetName val="DRA - 2"/>
      <sheetName val="C. CONSELHO"/>
      <sheetName val="GL001-SEM"/>
      <sheetName val="GL020"/>
      <sheetName val="TE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6">
          <cell r="H56">
            <v>0.4522437239055071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CD2D-3648-438B-83AF-B1248A658FCD}">
  <dimension ref="I10:P33"/>
  <sheetViews>
    <sheetView showGridLines="0" tabSelected="1" zoomScaleNormal="100" workbookViewId="0"/>
  </sheetViews>
  <sheetFormatPr defaultRowHeight="14.4" x14ac:dyDescent="0.3"/>
  <sheetData>
    <row r="10" spans="9:15" x14ac:dyDescent="0.3">
      <c r="I10" s="81" t="s">
        <v>68</v>
      </c>
      <c r="J10" s="81"/>
      <c r="K10" s="81"/>
      <c r="L10" s="81"/>
      <c r="M10" s="81"/>
      <c r="N10" s="81"/>
      <c r="O10" s="81"/>
    </row>
    <row r="12" spans="9:15" x14ac:dyDescent="0.3">
      <c r="I12" s="78" t="s">
        <v>141</v>
      </c>
      <c r="J12" s="78"/>
      <c r="K12" s="78"/>
      <c r="L12" s="78"/>
      <c r="M12" s="78"/>
      <c r="N12" s="78"/>
      <c r="O12" s="78"/>
    </row>
    <row r="13" spans="9:15" x14ac:dyDescent="0.3">
      <c r="I13" s="78" t="s">
        <v>270</v>
      </c>
      <c r="J13" s="78"/>
      <c r="K13" s="78"/>
      <c r="L13" s="78"/>
      <c r="M13" s="78"/>
      <c r="N13" s="78"/>
      <c r="O13" s="78"/>
    </row>
    <row r="14" spans="9:15" x14ac:dyDescent="0.3">
      <c r="I14" s="78" t="s">
        <v>275</v>
      </c>
      <c r="J14" s="78"/>
      <c r="K14" s="78"/>
      <c r="L14" s="78"/>
      <c r="M14" s="78"/>
      <c r="N14" s="78"/>
      <c r="O14" s="78"/>
    </row>
    <row r="18" spans="9:16" x14ac:dyDescent="0.3">
      <c r="I18" s="81" t="s">
        <v>69</v>
      </c>
      <c r="J18" s="81"/>
      <c r="K18" s="81"/>
      <c r="L18" s="81"/>
      <c r="M18" s="81"/>
      <c r="N18" s="81"/>
      <c r="O18" s="81"/>
    </row>
    <row r="20" spans="9:16" x14ac:dyDescent="0.3">
      <c r="I20" s="78" t="s">
        <v>70</v>
      </c>
      <c r="J20" s="78"/>
      <c r="K20" s="78"/>
      <c r="L20" s="78"/>
      <c r="M20" s="78"/>
      <c r="N20" s="78"/>
      <c r="O20" s="78"/>
    </row>
    <row r="21" spans="9:16" x14ac:dyDescent="0.3">
      <c r="I21" s="78" t="s">
        <v>269</v>
      </c>
      <c r="J21" s="78"/>
      <c r="K21" s="78"/>
      <c r="L21" s="78"/>
      <c r="M21" s="78"/>
      <c r="N21" s="78"/>
      <c r="O21" s="78"/>
    </row>
    <row r="22" spans="9:16" x14ac:dyDescent="0.3">
      <c r="I22" s="78" t="s">
        <v>271</v>
      </c>
      <c r="J22" s="78"/>
      <c r="K22" s="78"/>
      <c r="L22" s="78"/>
      <c r="M22" s="78"/>
      <c r="N22" s="78"/>
      <c r="O22" s="78"/>
    </row>
    <row r="27" spans="9:16" x14ac:dyDescent="0.3">
      <c r="I27" s="79" t="s">
        <v>5</v>
      </c>
      <c r="J27" s="79"/>
      <c r="K27" s="79"/>
      <c r="L27" s="79"/>
      <c r="M27" s="79"/>
      <c r="N27" s="79"/>
      <c r="O27" s="79"/>
    </row>
    <row r="28" spans="9:16" x14ac:dyDescent="0.3">
      <c r="I28" s="80" t="s">
        <v>66</v>
      </c>
      <c r="J28" s="80"/>
      <c r="K28" s="80"/>
      <c r="L28" s="80"/>
      <c r="M28" s="80"/>
      <c r="N28" s="80"/>
      <c r="O28" s="80"/>
    </row>
    <row r="29" spans="9:16" x14ac:dyDescent="0.3">
      <c r="I29" s="80" t="s">
        <v>67</v>
      </c>
      <c r="J29" s="80"/>
      <c r="K29" s="80"/>
      <c r="L29" s="80"/>
      <c r="M29" s="80"/>
      <c r="N29" s="80"/>
      <c r="O29" s="80"/>
    </row>
    <row r="31" spans="9:16" x14ac:dyDescent="0.3">
      <c r="L31" s="5"/>
      <c r="N31" s="5"/>
      <c r="O31" s="5"/>
      <c r="P31" s="5"/>
    </row>
    <row r="32" spans="9:16" x14ac:dyDescent="0.3">
      <c r="L32" s="6"/>
    </row>
    <row r="33" spans="12:12" x14ac:dyDescent="0.3">
      <c r="L33" s="6"/>
    </row>
  </sheetData>
  <mergeCells count="11">
    <mergeCell ref="I20:O20"/>
    <mergeCell ref="I10:O10"/>
    <mergeCell ref="I12:O12"/>
    <mergeCell ref="I13:O13"/>
    <mergeCell ref="I14:O14"/>
    <mergeCell ref="I18:O18"/>
    <mergeCell ref="I21:O21"/>
    <mergeCell ref="I22:O22"/>
    <mergeCell ref="I27:O27"/>
    <mergeCell ref="I28:O28"/>
    <mergeCell ref="I29:O29"/>
  </mergeCells>
  <hyperlinks>
    <hyperlink ref="I12:O12" location="'Parent Company Balance Sheet'!A1" display="Parent Company Balance Sheet" xr:uid="{19735C6E-3189-42BA-9906-7AB8D8B3ED81}"/>
    <hyperlink ref="I14:O14" location="'Parent Co. Income Statement F'!A1" display="Parent Company Income Statement Fiscal Year" xr:uid="{C24C194C-25D9-494F-B8D5-3042B065B72B}"/>
    <hyperlink ref="I20:O20" location="'Consolidated Balance Sheet'!A1" display="Consolidated Balance Sheet" xr:uid="{A1D15400-5993-4C84-A35E-087DD98F12D1}"/>
    <hyperlink ref="I22:O22" location="'Consolidated Income Statement F'!A1" display="Consolidated Income Statement Fiscal Year" xr:uid="{42BCE09D-C4B1-4951-B86B-15709B616AD0}"/>
    <hyperlink ref="I13:O13" location="'Parent Co. Income Statement P'!A1" display="Parent Company Income Statement for the Period" xr:uid="{1A5D1CB2-5B16-43A5-B942-E73EF73D9CBA}"/>
    <hyperlink ref="I21:O21" location="'Consolidated Income Statement P'!A1" display="Consolidated Income Statement for the Period" xr:uid="{EC116BDB-AE82-4F92-8F31-DA0327E6ADC5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3EFA-557C-4881-8B16-4DED9D35130E}">
  <sheetPr>
    <tabColor rgb="FF006DAE"/>
  </sheetPr>
  <dimension ref="A1:BK71"/>
  <sheetViews>
    <sheetView showGridLines="0" zoomScaleNormal="100" workbookViewId="0">
      <pane xSplit="1" ySplit="4" topLeftCell="BC5" activePane="bottomRight" state="frozen"/>
      <selection pane="topRight" activeCell="B1" sqref="B1"/>
      <selection pane="bottomLeft" activeCell="A5" sqref="A5"/>
      <selection pane="bottomRight" activeCell="BK3" sqref="BK3:BK4"/>
    </sheetView>
  </sheetViews>
  <sheetFormatPr defaultColWidth="14.6640625" defaultRowHeight="12.75" customHeight="1" x14ac:dyDescent="0.3"/>
  <cols>
    <col min="1" max="1" width="60.44140625" style="4" customWidth="1"/>
    <col min="2" max="63" width="14.6640625" style="3"/>
    <col min="64" max="16384" width="14.6640625" style="4"/>
  </cols>
  <sheetData>
    <row r="1" spans="1:63" ht="50.1" customHeight="1" x14ac:dyDescent="0.3">
      <c r="A1" s="8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9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12" customFormat="1" ht="13.8" x14ac:dyDescent="0.3">
      <c r="A2" s="10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</row>
    <row r="3" spans="1:63" s="14" customFormat="1" ht="13.8" x14ac:dyDescent="0.3">
      <c r="A3" s="10" t="s">
        <v>141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J3" s="82" t="s">
        <v>282</v>
      </c>
      <c r="BK3" s="82" t="s">
        <v>281</v>
      </c>
    </row>
    <row r="4" spans="1:63" s="14" customFormat="1" ht="13.8" x14ac:dyDescent="0.3">
      <c r="A4" s="15" t="s">
        <v>6</v>
      </c>
      <c r="B4" s="36" t="s">
        <v>71</v>
      </c>
      <c r="C4" s="36" t="s">
        <v>72</v>
      </c>
      <c r="D4" s="36" t="s">
        <v>73</v>
      </c>
      <c r="E4" s="36" t="s">
        <v>74</v>
      </c>
      <c r="F4" s="36" t="s">
        <v>75</v>
      </c>
      <c r="G4" s="36" t="s">
        <v>76</v>
      </c>
      <c r="H4" s="36" t="s">
        <v>77</v>
      </c>
      <c r="I4" s="36" t="s">
        <v>78</v>
      </c>
      <c r="J4" s="36" t="s">
        <v>79</v>
      </c>
      <c r="K4" s="36" t="s">
        <v>80</v>
      </c>
      <c r="L4" s="36" t="s">
        <v>81</v>
      </c>
      <c r="M4" s="36" t="s">
        <v>82</v>
      </c>
      <c r="N4" s="36" t="s">
        <v>83</v>
      </c>
      <c r="O4" s="36" t="s">
        <v>84</v>
      </c>
      <c r="P4" s="36" t="s">
        <v>85</v>
      </c>
      <c r="Q4" s="36" t="s">
        <v>86</v>
      </c>
      <c r="R4" s="36" t="s">
        <v>87</v>
      </c>
      <c r="S4" s="36" t="s">
        <v>88</v>
      </c>
      <c r="T4" s="36" t="s">
        <v>89</v>
      </c>
      <c r="U4" s="36" t="s">
        <v>90</v>
      </c>
      <c r="V4" s="36" t="s">
        <v>91</v>
      </c>
      <c r="W4" s="36" t="s">
        <v>92</v>
      </c>
      <c r="X4" s="36" t="s">
        <v>93</v>
      </c>
      <c r="Y4" s="36" t="s">
        <v>94</v>
      </c>
      <c r="Z4" s="36" t="s">
        <v>95</v>
      </c>
      <c r="AA4" s="36" t="s">
        <v>96</v>
      </c>
      <c r="AB4" s="36" t="s">
        <v>97</v>
      </c>
      <c r="AC4" s="36" t="s">
        <v>98</v>
      </c>
      <c r="AD4" s="36" t="s">
        <v>99</v>
      </c>
      <c r="AE4" s="36" t="s">
        <v>100</v>
      </c>
      <c r="AF4" s="36" t="s">
        <v>101</v>
      </c>
      <c r="AG4" s="36" t="s">
        <v>102</v>
      </c>
      <c r="AH4" s="36" t="s">
        <v>103</v>
      </c>
      <c r="AI4" s="36" t="s">
        <v>104</v>
      </c>
      <c r="AJ4" s="36" t="s">
        <v>105</v>
      </c>
      <c r="AK4" s="36" t="s">
        <v>106</v>
      </c>
      <c r="AL4" s="36" t="s">
        <v>107</v>
      </c>
      <c r="AM4" s="36" t="s">
        <v>108</v>
      </c>
      <c r="AN4" s="36" t="s">
        <v>109</v>
      </c>
      <c r="AO4" s="36" t="s">
        <v>110</v>
      </c>
      <c r="AP4" s="36" t="s">
        <v>111</v>
      </c>
      <c r="AQ4" s="36" t="s">
        <v>112</v>
      </c>
      <c r="AR4" s="36" t="s">
        <v>113</v>
      </c>
      <c r="AS4" s="36" t="s">
        <v>114</v>
      </c>
      <c r="AT4" s="36" t="s">
        <v>115</v>
      </c>
      <c r="AU4" s="36" t="s">
        <v>116</v>
      </c>
      <c r="AV4" s="36" t="s">
        <v>117</v>
      </c>
      <c r="AW4" s="36" t="s">
        <v>118</v>
      </c>
      <c r="AX4" s="36" t="s">
        <v>119</v>
      </c>
      <c r="AY4" s="36" t="s">
        <v>120</v>
      </c>
      <c r="AZ4" s="36" t="s">
        <v>121</v>
      </c>
      <c r="BA4" s="36" t="s">
        <v>122</v>
      </c>
      <c r="BB4" s="36" t="s">
        <v>123</v>
      </c>
      <c r="BC4" s="36" t="s">
        <v>124</v>
      </c>
      <c r="BD4" s="36" t="s">
        <v>125</v>
      </c>
      <c r="BE4" s="36" t="s">
        <v>35</v>
      </c>
      <c r="BF4" s="36" t="s">
        <v>36</v>
      </c>
      <c r="BG4" s="36" t="s">
        <v>126</v>
      </c>
      <c r="BH4" s="36" t="s">
        <v>127</v>
      </c>
      <c r="BI4" s="36" t="s">
        <v>276</v>
      </c>
      <c r="BJ4" s="82"/>
      <c r="BK4" s="82">
        <v>45016</v>
      </c>
    </row>
    <row r="5" spans="1:63" s="19" customFormat="1" ht="18.75" customHeight="1" x14ac:dyDescent="0.3">
      <c r="A5" s="16" t="s">
        <v>7</v>
      </c>
      <c r="B5" s="17">
        <v>1815772</v>
      </c>
      <c r="C5" s="17">
        <v>1814816</v>
      </c>
      <c r="D5" s="17">
        <v>1850826</v>
      </c>
      <c r="E5" s="17">
        <v>1764582</v>
      </c>
      <c r="F5" s="17">
        <v>1739047</v>
      </c>
      <c r="G5" s="17">
        <v>1739774</v>
      </c>
      <c r="H5" s="17">
        <v>1636345</v>
      </c>
      <c r="I5" s="17">
        <v>1527322</v>
      </c>
      <c r="J5" s="17">
        <v>1449688</v>
      </c>
      <c r="K5" s="17">
        <v>1411498</v>
      </c>
      <c r="L5" s="17">
        <v>1380118</v>
      </c>
      <c r="M5" s="17">
        <v>1354054</v>
      </c>
      <c r="N5" s="17">
        <v>1310868</v>
      </c>
      <c r="O5" s="17">
        <v>1245302</v>
      </c>
      <c r="P5" s="17">
        <v>1230479</v>
      </c>
      <c r="Q5" s="17">
        <v>1216040</v>
      </c>
      <c r="R5" s="17">
        <v>1205567</v>
      </c>
      <c r="S5" s="17">
        <v>1079558</v>
      </c>
      <c r="T5" s="17">
        <v>1101436</v>
      </c>
      <c r="U5" s="17">
        <v>1102481</v>
      </c>
      <c r="V5" s="17">
        <v>1070720</v>
      </c>
      <c r="W5" s="17">
        <v>1045137</v>
      </c>
      <c r="X5" s="17">
        <v>1031256</v>
      </c>
      <c r="Y5" s="17">
        <v>975158</v>
      </c>
      <c r="Z5" s="17">
        <v>945636</v>
      </c>
      <c r="AA5" s="17">
        <v>967727</v>
      </c>
      <c r="AB5" s="17">
        <v>960013</v>
      </c>
      <c r="AC5" s="17">
        <v>959659</v>
      </c>
      <c r="AD5" s="17">
        <v>951523</v>
      </c>
      <c r="AE5" s="17">
        <v>1015805</v>
      </c>
      <c r="AF5" s="17">
        <v>1061317</v>
      </c>
      <c r="AG5" s="17">
        <v>1094641</v>
      </c>
      <c r="AH5" s="17">
        <v>1174783</v>
      </c>
      <c r="AI5" s="17">
        <v>1193144</v>
      </c>
      <c r="AJ5" s="17">
        <v>1221756</v>
      </c>
      <c r="AK5" s="17">
        <v>1207803</v>
      </c>
      <c r="AL5" s="18">
        <f>AL6+AL21</f>
        <v>1352094</v>
      </c>
      <c r="AM5" s="18">
        <f t="shared" ref="AM5:BH5" si="0">AM6+AM21</f>
        <v>1344149</v>
      </c>
      <c r="AN5" s="18">
        <f t="shared" si="0"/>
        <v>1438867</v>
      </c>
      <c r="AO5" s="18">
        <f t="shared" si="0"/>
        <v>1582479</v>
      </c>
      <c r="AP5" s="18">
        <f t="shared" si="0"/>
        <v>1587050</v>
      </c>
      <c r="AQ5" s="18">
        <f t="shared" si="0"/>
        <v>1608066</v>
      </c>
      <c r="AR5" s="18">
        <f t="shared" si="0"/>
        <v>1703679</v>
      </c>
      <c r="AS5" s="18">
        <f t="shared" si="0"/>
        <v>1773660</v>
      </c>
      <c r="AT5" s="18">
        <f t="shared" si="0"/>
        <v>1772808</v>
      </c>
      <c r="AU5" s="18">
        <f t="shared" si="0"/>
        <v>1815910</v>
      </c>
      <c r="AV5" s="18">
        <f t="shared" si="0"/>
        <v>1931937</v>
      </c>
      <c r="AW5" s="18">
        <f t="shared" si="0"/>
        <v>1958936</v>
      </c>
      <c r="AX5" s="18">
        <f t="shared" si="0"/>
        <v>1911166</v>
      </c>
      <c r="AY5" s="18">
        <f t="shared" si="0"/>
        <v>1984394</v>
      </c>
      <c r="AZ5" s="37">
        <f t="shared" si="0"/>
        <v>1986646</v>
      </c>
      <c r="BA5" s="37">
        <f t="shared" si="0"/>
        <v>1991897</v>
      </c>
      <c r="BB5" s="37">
        <f t="shared" si="0"/>
        <v>1972201</v>
      </c>
      <c r="BC5" s="37">
        <f t="shared" si="0"/>
        <v>2034242</v>
      </c>
      <c r="BD5" s="37">
        <f t="shared" si="0"/>
        <v>2057220</v>
      </c>
      <c r="BE5" s="37">
        <f t="shared" si="0"/>
        <v>2202192</v>
      </c>
      <c r="BF5" s="37">
        <f t="shared" si="0"/>
        <v>2166822</v>
      </c>
      <c r="BG5" s="37">
        <f t="shared" si="0"/>
        <v>2194550</v>
      </c>
      <c r="BH5" s="37">
        <f t="shared" si="0"/>
        <v>2291793</v>
      </c>
      <c r="BI5" s="37">
        <f t="shared" ref="BI5" si="1">BI6+BI20</f>
        <v>2455310</v>
      </c>
      <c r="BJ5" s="37">
        <v>2377901</v>
      </c>
      <c r="BK5" s="37">
        <v>2780588</v>
      </c>
    </row>
    <row r="6" spans="1:63" s="23" customFormat="1" ht="13.8" x14ac:dyDescent="0.3">
      <c r="A6" s="20" t="s">
        <v>8</v>
      </c>
      <c r="B6" s="21">
        <v>895033</v>
      </c>
      <c r="C6" s="21">
        <v>881016</v>
      </c>
      <c r="D6" s="21">
        <v>921861</v>
      </c>
      <c r="E6" s="21">
        <v>834225</v>
      </c>
      <c r="F6" s="21">
        <v>805001</v>
      </c>
      <c r="G6" s="21">
        <v>852710</v>
      </c>
      <c r="H6" s="21">
        <v>768985</v>
      </c>
      <c r="I6" s="21">
        <v>737464</v>
      </c>
      <c r="J6" s="21">
        <v>708360</v>
      </c>
      <c r="K6" s="21">
        <v>697004</v>
      </c>
      <c r="L6" s="21">
        <v>695009</v>
      </c>
      <c r="M6" s="21">
        <v>673127</v>
      </c>
      <c r="N6" s="21">
        <v>654067</v>
      </c>
      <c r="O6" s="21">
        <v>612198</v>
      </c>
      <c r="P6" s="21">
        <v>618189</v>
      </c>
      <c r="Q6" s="21">
        <v>613754</v>
      </c>
      <c r="R6" s="21">
        <v>606330</v>
      </c>
      <c r="S6" s="21">
        <v>499152</v>
      </c>
      <c r="T6" s="21">
        <v>526436</v>
      </c>
      <c r="U6" s="21">
        <v>546007</v>
      </c>
      <c r="V6" s="21">
        <v>549346</v>
      </c>
      <c r="W6" s="21">
        <v>549257</v>
      </c>
      <c r="X6" s="21">
        <v>535094</v>
      </c>
      <c r="Y6" s="21">
        <v>497698</v>
      </c>
      <c r="Z6" s="21">
        <v>484339</v>
      </c>
      <c r="AA6" s="21">
        <v>493279</v>
      </c>
      <c r="AB6" s="21">
        <v>490483</v>
      </c>
      <c r="AC6" s="21">
        <v>462231</v>
      </c>
      <c r="AD6" s="21">
        <v>458014</v>
      </c>
      <c r="AE6" s="21">
        <v>479702</v>
      </c>
      <c r="AF6" s="21">
        <v>516624</v>
      </c>
      <c r="AG6" s="21">
        <v>535979</v>
      </c>
      <c r="AH6" s="21">
        <v>620320</v>
      </c>
      <c r="AI6" s="21">
        <v>637929</v>
      </c>
      <c r="AJ6" s="21">
        <v>639545</v>
      </c>
      <c r="AK6" s="21">
        <v>597683</v>
      </c>
      <c r="AL6" s="22">
        <f t="shared" ref="AL6:BI6" si="2">AL7+AL8+AL11+AL10+AL14+AL15+AL16+AL13</f>
        <v>645887</v>
      </c>
      <c r="AM6" s="22">
        <f t="shared" si="2"/>
        <v>651142.07762</v>
      </c>
      <c r="AN6" s="22">
        <f t="shared" si="2"/>
        <v>718110.3</v>
      </c>
      <c r="AO6" s="22">
        <f t="shared" si="2"/>
        <v>869955.54</v>
      </c>
      <c r="AP6" s="22">
        <f t="shared" si="2"/>
        <v>854004</v>
      </c>
      <c r="AQ6" s="22">
        <f t="shared" si="2"/>
        <v>872144</v>
      </c>
      <c r="AR6" s="22">
        <f t="shared" si="2"/>
        <v>909205</v>
      </c>
      <c r="AS6" s="22">
        <f t="shared" si="2"/>
        <v>911131</v>
      </c>
      <c r="AT6" s="22">
        <f t="shared" si="2"/>
        <v>954900</v>
      </c>
      <c r="AU6" s="22">
        <f t="shared" si="2"/>
        <v>971610</v>
      </c>
      <c r="AV6" s="22">
        <f t="shared" si="2"/>
        <v>1032468</v>
      </c>
      <c r="AW6" s="22">
        <f t="shared" si="2"/>
        <v>1025669</v>
      </c>
      <c r="AX6" s="22">
        <f t="shared" si="2"/>
        <v>995523</v>
      </c>
      <c r="AY6" s="22">
        <f t="shared" si="2"/>
        <v>1052154</v>
      </c>
      <c r="AZ6" s="38">
        <f t="shared" si="2"/>
        <v>1016664</v>
      </c>
      <c r="BA6" s="38">
        <f t="shared" si="2"/>
        <v>971932</v>
      </c>
      <c r="BB6" s="38">
        <f t="shared" si="2"/>
        <v>953392</v>
      </c>
      <c r="BC6" s="38">
        <f t="shared" si="2"/>
        <v>952538</v>
      </c>
      <c r="BD6" s="38">
        <f t="shared" si="2"/>
        <v>926168</v>
      </c>
      <c r="BE6" s="38">
        <f t="shared" si="2"/>
        <v>1002553</v>
      </c>
      <c r="BF6" s="38">
        <f t="shared" si="2"/>
        <v>978543</v>
      </c>
      <c r="BG6" s="38">
        <f t="shared" si="2"/>
        <v>965161</v>
      </c>
      <c r="BH6" s="38">
        <f t="shared" si="2"/>
        <v>1018785</v>
      </c>
      <c r="BI6" s="38">
        <f t="shared" si="2"/>
        <v>1161296</v>
      </c>
      <c r="BJ6" s="38">
        <v>1084309</v>
      </c>
      <c r="BK6" s="38">
        <v>1436628</v>
      </c>
    </row>
    <row r="7" spans="1:63" s="27" customFormat="1" ht="13.8" x14ac:dyDescent="0.3">
      <c r="A7" s="24" t="s">
        <v>9</v>
      </c>
      <c r="B7" s="25">
        <v>163032</v>
      </c>
      <c r="C7" s="25">
        <v>140667</v>
      </c>
      <c r="D7" s="25">
        <v>159991</v>
      </c>
      <c r="E7" s="25">
        <v>83467</v>
      </c>
      <c r="F7" s="25">
        <v>51268</v>
      </c>
      <c r="G7" s="25">
        <v>100101</v>
      </c>
      <c r="H7" s="25">
        <v>53525</v>
      </c>
      <c r="I7" s="25">
        <v>45110</v>
      </c>
      <c r="J7" s="25">
        <v>53112</v>
      </c>
      <c r="K7" s="25">
        <v>63041</v>
      </c>
      <c r="L7" s="25">
        <v>73427</v>
      </c>
      <c r="M7" s="25">
        <v>63834</v>
      </c>
      <c r="N7" s="25">
        <v>66182</v>
      </c>
      <c r="O7" s="25">
        <v>39150</v>
      </c>
      <c r="P7" s="25">
        <v>65218</v>
      </c>
      <c r="Q7" s="25">
        <v>106170</v>
      </c>
      <c r="R7" s="25">
        <v>125916</v>
      </c>
      <c r="S7" s="25">
        <v>32135</v>
      </c>
      <c r="T7" s="25">
        <v>70237</v>
      </c>
      <c r="U7" s="25">
        <v>102580</v>
      </c>
      <c r="V7" s="25">
        <v>113456</v>
      </c>
      <c r="W7" s="25">
        <v>107073</v>
      </c>
      <c r="X7" s="25">
        <v>100824</v>
      </c>
      <c r="Y7" s="25">
        <v>81502</v>
      </c>
      <c r="Z7" s="25">
        <v>54305</v>
      </c>
      <c r="AA7" s="25">
        <v>90874</v>
      </c>
      <c r="AB7" s="25">
        <v>90107</v>
      </c>
      <c r="AC7" s="25">
        <v>69806</v>
      </c>
      <c r="AD7" s="25">
        <v>54130</v>
      </c>
      <c r="AE7" s="25">
        <v>33152</v>
      </c>
      <c r="AF7" s="25">
        <v>37164</v>
      </c>
      <c r="AG7" s="25">
        <v>67284</v>
      </c>
      <c r="AH7" s="25">
        <v>36758</v>
      </c>
      <c r="AI7" s="25">
        <v>41212</v>
      </c>
      <c r="AJ7" s="25">
        <v>123781</v>
      </c>
      <c r="AK7" s="25">
        <v>102838</v>
      </c>
      <c r="AL7" s="25">
        <v>132198</v>
      </c>
      <c r="AM7" s="25">
        <v>105097</v>
      </c>
      <c r="AN7" s="26">
        <v>143169.68337000001</v>
      </c>
      <c r="AO7" s="26">
        <v>140932.42215</v>
      </c>
      <c r="AP7" s="26">
        <v>82041</v>
      </c>
      <c r="AQ7" s="26">
        <v>60216</v>
      </c>
      <c r="AR7" s="26">
        <v>21059</v>
      </c>
      <c r="AS7" s="26">
        <v>28047</v>
      </c>
      <c r="AT7" s="26">
        <v>38232</v>
      </c>
      <c r="AU7" s="26">
        <v>25789</v>
      </c>
      <c r="AV7" s="26">
        <v>35333</v>
      </c>
      <c r="AW7" s="26">
        <v>21662</v>
      </c>
      <c r="AX7" s="26">
        <v>86112</v>
      </c>
      <c r="AY7" s="26">
        <v>150075</v>
      </c>
      <c r="AZ7" s="26">
        <v>172067</v>
      </c>
      <c r="BA7" s="26">
        <v>216256</v>
      </c>
      <c r="BB7" s="26">
        <v>178238</v>
      </c>
      <c r="BC7" s="26">
        <v>194430</v>
      </c>
      <c r="BD7" s="26">
        <v>111740</v>
      </c>
      <c r="BE7" s="30">
        <v>119073</v>
      </c>
      <c r="BF7" s="26">
        <v>130673</v>
      </c>
      <c r="BG7" s="26">
        <v>101359</v>
      </c>
      <c r="BH7" s="26">
        <v>124221</v>
      </c>
      <c r="BI7" s="26">
        <v>220589</v>
      </c>
      <c r="BJ7" s="26">
        <v>245661</v>
      </c>
      <c r="BK7" s="26">
        <v>240667</v>
      </c>
    </row>
    <row r="8" spans="1:63" s="27" customFormat="1" ht="13.8" x14ac:dyDescent="0.3">
      <c r="A8" s="24" t="s">
        <v>10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21365</v>
      </c>
      <c r="AA8" s="25">
        <v>15143</v>
      </c>
      <c r="AB8" s="25">
        <v>16592</v>
      </c>
      <c r="AC8" s="25">
        <v>13670</v>
      </c>
      <c r="AD8" s="25">
        <v>0</v>
      </c>
      <c r="AE8" s="25">
        <v>475</v>
      </c>
      <c r="AF8" s="25">
        <v>481</v>
      </c>
      <c r="AG8" s="25">
        <v>489</v>
      </c>
      <c r="AH8" s="25">
        <v>659</v>
      </c>
      <c r="AI8" s="25">
        <v>668</v>
      </c>
      <c r="AJ8" s="25">
        <v>676</v>
      </c>
      <c r="AK8" s="25">
        <v>683</v>
      </c>
      <c r="AL8" s="25">
        <v>3656</v>
      </c>
      <c r="AM8" s="25">
        <v>519</v>
      </c>
      <c r="AN8" s="26">
        <v>12097.316629999999</v>
      </c>
      <c r="AO8" s="26">
        <v>127166</v>
      </c>
      <c r="AP8" s="26">
        <v>99444</v>
      </c>
      <c r="AQ8" s="26">
        <v>54257</v>
      </c>
      <c r="AR8" s="26">
        <v>50283</v>
      </c>
      <c r="AS8" s="26">
        <v>74786</v>
      </c>
      <c r="AT8" s="26">
        <v>65786</v>
      </c>
      <c r="AU8" s="26">
        <v>42537</v>
      </c>
      <c r="AV8" s="26">
        <v>43471</v>
      </c>
      <c r="AW8" s="26">
        <v>118814</v>
      </c>
      <c r="AX8" s="26">
        <v>22362</v>
      </c>
      <c r="AY8" s="26">
        <v>36789</v>
      </c>
      <c r="AZ8" s="26">
        <v>32188</v>
      </c>
      <c r="BA8" s="26">
        <v>66</v>
      </c>
      <c r="BB8" s="26">
        <v>23755</v>
      </c>
      <c r="BC8" s="26">
        <v>0</v>
      </c>
      <c r="BD8" s="26">
        <v>12400</v>
      </c>
      <c r="BE8" s="30">
        <v>50230</v>
      </c>
      <c r="BF8" s="26">
        <v>7640</v>
      </c>
      <c r="BG8" s="26">
        <v>308</v>
      </c>
      <c r="BH8" s="26">
        <v>9349</v>
      </c>
      <c r="BI8" s="26">
        <v>99253</v>
      </c>
      <c r="BJ8" s="26">
        <v>5342</v>
      </c>
      <c r="BK8" s="26">
        <v>0</v>
      </c>
    </row>
    <row r="9" spans="1:63" s="27" customFormat="1" ht="13.8" x14ac:dyDescent="0.3">
      <c r="A9" s="24" t="s">
        <v>11</v>
      </c>
      <c r="B9" s="25">
        <v>447589</v>
      </c>
      <c r="C9" s="25">
        <v>448708</v>
      </c>
      <c r="D9" s="25">
        <v>463386</v>
      </c>
      <c r="E9" s="25">
        <v>415213</v>
      </c>
      <c r="F9" s="25">
        <v>400305</v>
      </c>
      <c r="G9" s="25">
        <v>394885</v>
      </c>
      <c r="H9" s="25">
        <v>397968</v>
      </c>
      <c r="I9" s="25">
        <v>413477</v>
      </c>
      <c r="J9" s="25">
        <v>384298</v>
      </c>
      <c r="K9" s="25">
        <v>359908</v>
      </c>
      <c r="L9" s="25">
        <v>345328</v>
      </c>
      <c r="M9" s="25">
        <v>339969</v>
      </c>
      <c r="N9" s="25">
        <v>302314</v>
      </c>
      <c r="O9" s="25">
        <v>278944</v>
      </c>
      <c r="P9" s="25">
        <v>261062</v>
      </c>
      <c r="Q9" s="25">
        <v>236306</v>
      </c>
      <c r="R9" s="25">
        <v>216447</v>
      </c>
      <c r="S9" s="25">
        <v>196400</v>
      </c>
      <c r="T9" s="25">
        <v>189549</v>
      </c>
      <c r="U9" s="25">
        <v>176918</v>
      </c>
      <c r="V9" s="25">
        <v>174557</v>
      </c>
      <c r="W9" s="25">
        <v>178485</v>
      </c>
      <c r="X9" s="25">
        <v>175562</v>
      </c>
      <c r="Y9" s="25">
        <v>162583</v>
      </c>
      <c r="Z9" s="25">
        <v>175065</v>
      </c>
      <c r="AA9" s="25">
        <v>166107</v>
      </c>
      <c r="AB9" s="25">
        <v>156870</v>
      </c>
      <c r="AC9" s="25">
        <v>200525</v>
      </c>
      <c r="AD9" s="25">
        <v>161840</v>
      </c>
      <c r="AE9" s="25">
        <v>155867</v>
      </c>
      <c r="AF9" s="25">
        <v>158960</v>
      </c>
      <c r="AG9" s="25">
        <v>229885</v>
      </c>
      <c r="AH9" s="25">
        <v>166610</v>
      </c>
      <c r="AI9" s="25">
        <v>157678</v>
      </c>
      <c r="AJ9" s="25">
        <v>167466</v>
      </c>
      <c r="AK9" s="26">
        <v>65169</v>
      </c>
      <c r="AL9" s="26">
        <v>221333</v>
      </c>
      <c r="AM9" s="26">
        <v>241397.07762</v>
      </c>
      <c r="AN9" s="26">
        <v>268184.3</v>
      </c>
      <c r="AO9" s="26">
        <v>277519.54000000004</v>
      </c>
      <c r="AP9" s="26">
        <v>277944</v>
      </c>
      <c r="AQ9" s="26">
        <v>290588</v>
      </c>
      <c r="AR9" s="26">
        <v>325644</v>
      </c>
      <c r="AS9" s="26">
        <v>329952</v>
      </c>
      <c r="AT9" s="26">
        <v>333434</v>
      </c>
      <c r="AU9" s="26">
        <v>364440</v>
      </c>
      <c r="AV9" s="26">
        <v>352244</v>
      </c>
      <c r="AW9" s="26">
        <v>343303</v>
      </c>
      <c r="AX9" s="26">
        <v>301148</v>
      </c>
      <c r="AY9" s="26">
        <v>294147</v>
      </c>
      <c r="AZ9" s="26">
        <v>294662</v>
      </c>
      <c r="BA9" s="26">
        <v>291724</v>
      </c>
      <c r="BB9" s="26">
        <v>271814</v>
      </c>
      <c r="BC9" s="30">
        <f>SUM(BC10:BC12)</f>
        <v>290313</v>
      </c>
      <c r="BD9" s="30">
        <f t="shared" ref="BD9:BE9" si="3">BD10+BD11+BD12</f>
        <v>279065</v>
      </c>
      <c r="BE9" s="30">
        <f t="shared" si="3"/>
        <v>313691</v>
      </c>
      <c r="BF9" s="30">
        <v>282088</v>
      </c>
      <c r="BG9" s="30">
        <v>297370</v>
      </c>
      <c r="BH9" s="26">
        <v>297423</v>
      </c>
      <c r="BI9" s="26">
        <f t="shared" ref="BI9" si="4">BI10+BI11+BI12</f>
        <v>292887</v>
      </c>
      <c r="BJ9" s="26">
        <v>272400</v>
      </c>
      <c r="BK9" s="26">
        <v>282165</v>
      </c>
    </row>
    <row r="10" spans="1:63" s="27" customFormat="1" ht="13.8" x14ac:dyDescent="0.3">
      <c r="A10" s="28" t="s">
        <v>12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>
        <v>76401</v>
      </c>
      <c r="AM10" s="25">
        <v>74298</v>
      </c>
      <c r="AN10" s="26">
        <v>92570</v>
      </c>
      <c r="AO10" s="26">
        <v>98974</v>
      </c>
      <c r="AP10" s="26">
        <v>98305</v>
      </c>
      <c r="AQ10" s="26">
        <v>112522</v>
      </c>
      <c r="AR10" s="26">
        <v>129720</v>
      </c>
      <c r="AS10" s="26">
        <v>123874</v>
      </c>
      <c r="AT10" s="26">
        <v>142325</v>
      </c>
      <c r="AU10" s="26">
        <v>168462</v>
      </c>
      <c r="AV10" s="26">
        <v>161012</v>
      </c>
      <c r="AW10" s="26">
        <v>151459</v>
      </c>
      <c r="AX10" s="26">
        <v>117695</v>
      </c>
      <c r="AY10" s="26">
        <v>102909</v>
      </c>
      <c r="AZ10" s="26">
        <v>107053</v>
      </c>
      <c r="BA10" s="26">
        <v>101665</v>
      </c>
      <c r="BB10" s="26">
        <v>84348</v>
      </c>
      <c r="BC10" s="26">
        <v>99580</v>
      </c>
      <c r="BD10" s="26">
        <v>88607</v>
      </c>
      <c r="BE10" s="30">
        <v>108446</v>
      </c>
      <c r="BF10" s="26">
        <v>85902</v>
      </c>
      <c r="BG10" s="26">
        <v>104447</v>
      </c>
      <c r="BH10" s="26">
        <v>105607</v>
      </c>
      <c r="BI10" s="26">
        <v>93513</v>
      </c>
      <c r="BJ10" s="26">
        <v>76059</v>
      </c>
      <c r="BK10" s="26">
        <v>83141</v>
      </c>
    </row>
    <row r="11" spans="1:63" s="27" customFormat="1" ht="13.8" x14ac:dyDescent="0.3">
      <c r="A11" s="28" t="s">
        <v>13</v>
      </c>
      <c r="B11" s="25">
        <v>348842</v>
      </c>
      <c r="C11" s="25">
        <v>348571</v>
      </c>
      <c r="D11" s="25">
        <v>347732</v>
      </c>
      <c r="E11" s="25">
        <v>341688</v>
      </c>
      <c r="F11" s="25">
        <v>341609</v>
      </c>
      <c r="G11" s="25">
        <v>341955</v>
      </c>
      <c r="H11" s="25">
        <v>330969</v>
      </c>
      <c r="I11" s="25">
        <v>317633</v>
      </c>
      <c r="J11" s="25">
        <v>299910</v>
      </c>
      <c r="K11" s="25" t="s">
        <v>0</v>
      </c>
      <c r="L11" s="25" t="s">
        <v>0</v>
      </c>
      <c r="M11" s="25">
        <v>243434</v>
      </c>
      <c r="N11" s="25">
        <v>225946</v>
      </c>
      <c r="O11" s="25">
        <v>206551</v>
      </c>
      <c r="P11" s="25">
        <v>188722</v>
      </c>
      <c r="Q11" s="25">
        <v>173575</v>
      </c>
      <c r="R11" s="25">
        <v>155755</v>
      </c>
      <c r="S11" s="25">
        <v>139663</v>
      </c>
      <c r="T11" s="25">
        <v>129109</v>
      </c>
      <c r="U11" s="25">
        <v>120908</v>
      </c>
      <c r="V11" s="25">
        <v>116600</v>
      </c>
      <c r="W11" s="25">
        <v>111077</v>
      </c>
      <c r="X11" s="25">
        <v>106754</v>
      </c>
      <c r="Y11" s="25">
        <v>102356</v>
      </c>
      <c r="Z11" s="25">
        <v>95668</v>
      </c>
      <c r="AA11" s="25">
        <v>88619</v>
      </c>
      <c r="AB11" s="25">
        <v>82231</v>
      </c>
      <c r="AC11" s="25">
        <v>88114</v>
      </c>
      <c r="AD11" s="25">
        <v>82131</v>
      </c>
      <c r="AE11" s="25">
        <v>78705</v>
      </c>
      <c r="AF11" s="25">
        <v>80479</v>
      </c>
      <c r="AG11" s="25">
        <v>87482</v>
      </c>
      <c r="AH11" s="25">
        <v>88431</v>
      </c>
      <c r="AI11" s="25">
        <v>89606</v>
      </c>
      <c r="AJ11" s="25">
        <v>91990</v>
      </c>
      <c r="AK11" s="25">
        <v>97053</v>
      </c>
      <c r="AL11" s="25">
        <v>103554</v>
      </c>
      <c r="AM11" s="25">
        <v>114768</v>
      </c>
      <c r="AN11" s="26">
        <v>127978</v>
      </c>
      <c r="AO11" s="26">
        <v>131494</v>
      </c>
      <c r="AP11" s="26">
        <v>135019</v>
      </c>
      <c r="AQ11" s="26">
        <v>141290</v>
      </c>
      <c r="AR11" s="26">
        <v>147982</v>
      </c>
      <c r="AS11" s="26">
        <v>152775</v>
      </c>
      <c r="AT11" s="26">
        <v>153304</v>
      </c>
      <c r="AU11" s="26">
        <v>152741</v>
      </c>
      <c r="AV11" s="26">
        <v>152703</v>
      </c>
      <c r="AW11" s="26">
        <v>162993</v>
      </c>
      <c r="AX11" s="26">
        <v>167928</v>
      </c>
      <c r="AY11" s="26">
        <v>170319</v>
      </c>
      <c r="AZ11" s="26">
        <v>168986</v>
      </c>
      <c r="BA11" s="26">
        <v>170821</v>
      </c>
      <c r="BB11" s="26">
        <v>169513</v>
      </c>
      <c r="BC11" s="26">
        <v>169367</v>
      </c>
      <c r="BD11" s="26">
        <v>163891</v>
      </c>
      <c r="BE11" s="30">
        <v>177517</v>
      </c>
      <c r="BF11" s="26">
        <v>182856</v>
      </c>
      <c r="BG11" s="26">
        <v>171411</v>
      </c>
      <c r="BH11" s="26">
        <v>170977</v>
      </c>
      <c r="BI11" s="26">
        <v>174778</v>
      </c>
      <c r="BJ11" s="26">
        <v>168658</v>
      </c>
      <c r="BK11" s="26">
        <v>172316</v>
      </c>
    </row>
    <row r="12" spans="1:63" s="27" customFormat="1" ht="13.8" x14ac:dyDescent="0.3">
      <c r="A12" s="24" t="s">
        <v>21</v>
      </c>
      <c r="B12" s="25">
        <v>33154</v>
      </c>
      <c r="C12" s="25">
        <v>31808</v>
      </c>
      <c r="D12" s="25">
        <v>40315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280497</v>
      </c>
      <c r="L12" s="25">
        <v>268546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42052</v>
      </c>
      <c r="AD12" s="25">
        <v>0</v>
      </c>
      <c r="AE12" s="25">
        <v>0</v>
      </c>
      <c r="AF12" s="25">
        <v>0</v>
      </c>
      <c r="AG12" s="25">
        <v>60397</v>
      </c>
      <c r="AH12" s="25">
        <v>0</v>
      </c>
      <c r="AI12" s="25">
        <v>0</v>
      </c>
      <c r="AJ12" s="25">
        <v>0</v>
      </c>
      <c r="AK12" s="25">
        <v>65169</v>
      </c>
      <c r="AL12" s="26">
        <f>AL13</f>
        <v>41378</v>
      </c>
      <c r="AM12" s="26">
        <f>AM13</f>
        <v>52331.077619999996</v>
      </c>
      <c r="AN12" s="26">
        <f>AN13</f>
        <v>47636.299999999996</v>
      </c>
      <c r="AO12" s="26">
        <f>AO13</f>
        <v>47051.540000000008</v>
      </c>
      <c r="AP12" s="26">
        <f>AP13</f>
        <v>44620</v>
      </c>
      <c r="AQ12" s="26">
        <v>36776</v>
      </c>
      <c r="AR12" s="26">
        <f t="shared" ref="AR12:AX12" si="5">AR13</f>
        <v>47942</v>
      </c>
      <c r="AS12" s="26">
        <f t="shared" si="5"/>
        <v>53303</v>
      </c>
      <c r="AT12" s="26">
        <f t="shared" si="5"/>
        <v>37805</v>
      </c>
      <c r="AU12" s="26">
        <f t="shared" si="5"/>
        <v>43237</v>
      </c>
      <c r="AV12" s="26">
        <f t="shared" si="5"/>
        <v>38529</v>
      </c>
      <c r="AW12" s="26">
        <f t="shared" si="5"/>
        <v>28851</v>
      </c>
      <c r="AX12" s="26">
        <f t="shared" si="5"/>
        <v>15525</v>
      </c>
      <c r="AY12" s="26">
        <v>20919</v>
      </c>
      <c r="AZ12" s="26">
        <v>18623</v>
      </c>
      <c r="BA12" s="26">
        <v>19238</v>
      </c>
      <c r="BB12" s="26">
        <v>17953</v>
      </c>
      <c r="BC12" s="26">
        <v>21366</v>
      </c>
      <c r="BD12" s="26">
        <f t="shared" ref="BD12:BE12" si="6">BD13</f>
        <v>26567</v>
      </c>
      <c r="BE12" s="30">
        <f t="shared" si="6"/>
        <v>27728</v>
      </c>
      <c r="BF12" s="26">
        <f>BF13</f>
        <v>13330</v>
      </c>
      <c r="BG12" s="26">
        <v>21512</v>
      </c>
      <c r="BH12" s="26">
        <v>20839</v>
      </c>
      <c r="BI12" s="26">
        <v>24596</v>
      </c>
      <c r="BJ12" s="26">
        <v>27683</v>
      </c>
      <c r="BK12" s="26">
        <v>26708</v>
      </c>
    </row>
    <row r="13" spans="1:63" s="27" customFormat="1" ht="13.8" x14ac:dyDescent="0.3">
      <c r="A13" s="24" t="s">
        <v>19</v>
      </c>
      <c r="B13" s="29">
        <v>19912</v>
      </c>
      <c r="C13" s="29">
        <v>12496</v>
      </c>
      <c r="D13" s="29">
        <v>16201</v>
      </c>
      <c r="E13" s="29" t="s">
        <v>0</v>
      </c>
      <c r="F13" s="29" t="s">
        <v>0</v>
      </c>
      <c r="G13" s="29" t="s">
        <v>0</v>
      </c>
      <c r="H13" s="29" t="s">
        <v>0</v>
      </c>
      <c r="I13" s="29" t="s">
        <v>0</v>
      </c>
      <c r="J13" s="29" t="s">
        <v>0</v>
      </c>
      <c r="K13" s="29" t="s">
        <v>0</v>
      </c>
      <c r="L13" s="29" t="s">
        <v>0</v>
      </c>
      <c r="M13" s="29" t="s">
        <v>0</v>
      </c>
      <c r="N13" s="29" t="s">
        <v>0</v>
      </c>
      <c r="O13" s="29" t="s">
        <v>0</v>
      </c>
      <c r="P13" s="29" t="s">
        <v>0</v>
      </c>
      <c r="Q13" s="29" t="s">
        <v>0</v>
      </c>
      <c r="R13" s="29" t="s">
        <v>0</v>
      </c>
      <c r="S13" s="29" t="s">
        <v>0</v>
      </c>
      <c r="T13" s="29" t="s">
        <v>0</v>
      </c>
      <c r="U13" s="29" t="s">
        <v>0</v>
      </c>
      <c r="V13" s="29" t="s">
        <v>0</v>
      </c>
      <c r="W13" s="29" t="s">
        <v>0</v>
      </c>
      <c r="X13" s="29" t="s">
        <v>0</v>
      </c>
      <c r="Y13" s="29">
        <v>36566</v>
      </c>
      <c r="Z13" s="29">
        <v>36130</v>
      </c>
      <c r="AA13" s="29">
        <v>41444</v>
      </c>
      <c r="AB13" s="29">
        <v>41831</v>
      </c>
      <c r="AC13" s="29">
        <v>42052</v>
      </c>
      <c r="AD13" s="29" t="s">
        <v>0</v>
      </c>
      <c r="AE13" s="29" t="s">
        <v>0</v>
      </c>
      <c r="AF13" s="29" t="s">
        <v>0</v>
      </c>
      <c r="AG13" s="29">
        <v>60397</v>
      </c>
      <c r="AH13" s="29">
        <v>53953</v>
      </c>
      <c r="AI13" s="29">
        <v>67796</v>
      </c>
      <c r="AJ13" s="29">
        <v>73501</v>
      </c>
      <c r="AK13" s="29">
        <v>65169</v>
      </c>
      <c r="AL13" s="29">
        <v>41378</v>
      </c>
      <c r="AM13" s="29">
        <v>52331.077619999996</v>
      </c>
      <c r="AN13" s="30">
        <v>47636.299999999996</v>
      </c>
      <c r="AO13" s="30">
        <v>47051.540000000008</v>
      </c>
      <c r="AP13" s="30">
        <v>44620</v>
      </c>
      <c r="AQ13" s="30">
        <v>36776</v>
      </c>
      <c r="AR13" s="30">
        <v>47942</v>
      </c>
      <c r="AS13" s="30">
        <v>53303</v>
      </c>
      <c r="AT13" s="30">
        <v>37805</v>
      </c>
      <c r="AU13" s="30">
        <v>43237</v>
      </c>
      <c r="AV13" s="30">
        <v>38529</v>
      </c>
      <c r="AW13" s="30">
        <v>28851</v>
      </c>
      <c r="AX13" s="30">
        <v>15525</v>
      </c>
      <c r="AY13" s="26">
        <v>20919</v>
      </c>
      <c r="AZ13" s="26">
        <v>18623</v>
      </c>
      <c r="BA13" s="26">
        <v>19238</v>
      </c>
      <c r="BB13" s="26">
        <v>17953</v>
      </c>
      <c r="BC13" s="26">
        <v>21366</v>
      </c>
      <c r="BD13" s="26">
        <v>26567</v>
      </c>
      <c r="BE13" s="30">
        <v>27728</v>
      </c>
      <c r="BF13" s="26">
        <v>13330</v>
      </c>
      <c r="BG13" s="26">
        <v>21512</v>
      </c>
      <c r="BH13" s="26">
        <v>20839</v>
      </c>
      <c r="BI13" s="26">
        <v>24596</v>
      </c>
      <c r="BJ13" s="26">
        <v>27683</v>
      </c>
      <c r="BK13" s="26">
        <v>26708</v>
      </c>
    </row>
    <row r="14" spans="1:63" s="27" customFormat="1" ht="13.8" x14ac:dyDescent="0.3">
      <c r="A14" s="24" t="s">
        <v>14</v>
      </c>
      <c r="B14" s="25">
        <v>268261</v>
      </c>
      <c r="C14" s="25">
        <v>277839</v>
      </c>
      <c r="D14" s="25">
        <v>286299</v>
      </c>
      <c r="E14" s="25">
        <v>272678</v>
      </c>
      <c r="F14" s="25">
        <v>282809</v>
      </c>
      <c r="G14" s="25">
        <v>291473</v>
      </c>
      <c r="H14" s="25">
        <v>267825</v>
      </c>
      <c r="I14" s="25">
        <v>233435</v>
      </c>
      <c r="J14" s="25">
        <v>225387</v>
      </c>
      <c r="K14" s="25">
        <v>223254</v>
      </c>
      <c r="L14" s="25">
        <v>228988</v>
      </c>
      <c r="M14" s="25">
        <v>220826</v>
      </c>
      <c r="N14" s="25">
        <v>235466</v>
      </c>
      <c r="O14" s="25">
        <v>244061</v>
      </c>
      <c r="P14" s="25">
        <v>232329</v>
      </c>
      <c r="Q14" s="25">
        <v>209832</v>
      </c>
      <c r="R14" s="25">
        <v>200301</v>
      </c>
      <c r="S14" s="25">
        <v>196763</v>
      </c>
      <c r="T14" s="25">
        <v>199908</v>
      </c>
      <c r="U14" s="25">
        <v>192596</v>
      </c>
      <c r="V14" s="25">
        <v>197742</v>
      </c>
      <c r="W14" s="25">
        <v>200042</v>
      </c>
      <c r="X14" s="25">
        <v>189750</v>
      </c>
      <c r="Y14" s="25">
        <v>182215</v>
      </c>
      <c r="Z14" s="25">
        <v>165509</v>
      </c>
      <c r="AA14" s="25">
        <v>156323</v>
      </c>
      <c r="AB14" s="25">
        <v>165832</v>
      </c>
      <c r="AC14" s="25">
        <v>162517</v>
      </c>
      <c r="AD14" s="25">
        <v>175159</v>
      </c>
      <c r="AE14" s="25">
        <v>195313</v>
      </c>
      <c r="AF14" s="25">
        <v>213213</v>
      </c>
      <c r="AG14" s="25">
        <v>203133</v>
      </c>
      <c r="AH14" s="25">
        <v>222848</v>
      </c>
      <c r="AI14" s="25">
        <v>251684</v>
      </c>
      <c r="AJ14" s="25">
        <v>248466</v>
      </c>
      <c r="AK14" s="25">
        <v>239476</v>
      </c>
      <c r="AL14" s="25">
        <v>256599</v>
      </c>
      <c r="AM14" s="25">
        <v>263222</v>
      </c>
      <c r="AN14" s="26">
        <v>250416</v>
      </c>
      <c r="AO14" s="26">
        <v>266114</v>
      </c>
      <c r="AP14" s="26">
        <v>330388</v>
      </c>
      <c r="AQ14" s="26">
        <v>390741</v>
      </c>
      <c r="AR14" s="26">
        <v>430867</v>
      </c>
      <c r="AS14" s="26">
        <v>431176</v>
      </c>
      <c r="AT14" s="26">
        <v>472903</v>
      </c>
      <c r="AU14" s="26">
        <v>499707</v>
      </c>
      <c r="AV14" s="26">
        <v>557903</v>
      </c>
      <c r="AW14" s="26">
        <v>501668</v>
      </c>
      <c r="AX14" s="26">
        <v>541398</v>
      </c>
      <c r="AY14" s="26">
        <v>530946</v>
      </c>
      <c r="AZ14" s="26">
        <v>493012</v>
      </c>
      <c r="BA14" s="26">
        <v>446596</v>
      </c>
      <c r="BB14" s="26">
        <v>457510</v>
      </c>
      <c r="BC14" s="26">
        <v>446323</v>
      </c>
      <c r="BD14" s="26">
        <v>495911</v>
      </c>
      <c r="BE14" s="30">
        <v>478208</v>
      </c>
      <c r="BF14" s="26">
        <v>503691</v>
      </c>
      <c r="BG14" s="26">
        <v>502743</v>
      </c>
      <c r="BH14" s="26">
        <v>518428</v>
      </c>
      <c r="BI14" s="26">
        <v>479026</v>
      </c>
      <c r="BJ14" s="26">
        <v>471828</v>
      </c>
      <c r="BK14" s="26">
        <v>454163</v>
      </c>
    </row>
    <row r="15" spans="1:63" s="27" customFormat="1" ht="13.8" x14ac:dyDescent="0.3">
      <c r="A15" s="24" t="s">
        <v>15</v>
      </c>
      <c r="B15" s="25">
        <v>16151</v>
      </c>
      <c r="C15" s="25">
        <v>13802</v>
      </c>
      <c r="D15" s="25">
        <v>12185</v>
      </c>
      <c r="E15" s="25">
        <v>10894</v>
      </c>
      <c r="F15" s="25">
        <v>10291</v>
      </c>
      <c r="G15" s="25">
        <v>10975</v>
      </c>
      <c r="H15" s="25">
        <v>8117</v>
      </c>
      <c r="I15" s="25">
        <v>8942</v>
      </c>
      <c r="J15" s="25">
        <v>10339</v>
      </c>
      <c r="K15" s="25">
        <v>10519</v>
      </c>
      <c r="L15" s="25">
        <v>8174</v>
      </c>
      <c r="M15" s="25">
        <v>12247</v>
      </c>
      <c r="N15" s="25">
        <v>12525</v>
      </c>
      <c r="O15" s="25">
        <v>12665</v>
      </c>
      <c r="P15" s="25">
        <v>14447</v>
      </c>
      <c r="Q15" s="25">
        <v>15640</v>
      </c>
      <c r="R15" s="25">
        <v>16285</v>
      </c>
      <c r="S15" s="25">
        <v>18745</v>
      </c>
      <c r="T15" s="25">
        <v>18147</v>
      </c>
      <c r="U15" s="25">
        <v>19196</v>
      </c>
      <c r="V15" s="25">
        <v>17107</v>
      </c>
      <c r="W15" s="25">
        <v>18782</v>
      </c>
      <c r="X15" s="25">
        <v>20063</v>
      </c>
      <c r="Y15" s="25">
        <v>21980</v>
      </c>
      <c r="Z15" s="25">
        <v>18089</v>
      </c>
      <c r="AA15" s="25">
        <v>11097</v>
      </c>
      <c r="AB15" s="25">
        <v>8693</v>
      </c>
      <c r="AC15" s="25">
        <v>7119</v>
      </c>
      <c r="AD15" s="25">
        <v>8884</v>
      </c>
      <c r="AE15" s="25">
        <v>22320</v>
      </c>
      <c r="AF15" s="25">
        <v>32033</v>
      </c>
      <c r="AG15" s="25">
        <v>22614</v>
      </c>
      <c r="AH15" s="25">
        <v>36171</v>
      </c>
      <c r="AI15" s="25">
        <v>16462</v>
      </c>
      <c r="AJ15" s="25">
        <v>9293</v>
      </c>
      <c r="AK15" s="25">
        <v>8058</v>
      </c>
      <c r="AL15" s="25">
        <v>20881</v>
      </c>
      <c r="AM15" s="25">
        <v>30741</v>
      </c>
      <c r="AN15" s="26">
        <v>29542</v>
      </c>
      <c r="AO15" s="26">
        <v>44538</v>
      </c>
      <c r="AP15" s="26">
        <v>54499</v>
      </c>
      <c r="AQ15" s="26">
        <v>65715</v>
      </c>
      <c r="AR15" s="26">
        <v>72796</v>
      </c>
      <c r="AS15" s="26">
        <v>40337</v>
      </c>
      <c r="AT15" s="26">
        <v>34877</v>
      </c>
      <c r="AU15" s="26">
        <v>25162</v>
      </c>
      <c r="AV15" s="26">
        <v>30588</v>
      </c>
      <c r="AW15" s="26">
        <v>31441</v>
      </c>
      <c r="AX15" s="26">
        <v>34465</v>
      </c>
      <c r="AY15" s="26">
        <v>25733</v>
      </c>
      <c r="AZ15" s="26">
        <v>14054</v>
      </c>
      <c r="BA15" s="26">
        <v>7700</v>
      </c>
      <c r="BB15" s="26">
        <v>10036</v>
      </c>
      <c r="BC15" s="26">
        <v>9059</v>
      </c>
      <c r="BD15" s="26">
        <v>16770</v>
      </c>
      <c r="BE15" s="30">
        <v>8748</v>
      </c>
      <c r="BF15" s="26">
        <v>17027</v>
      </c>
      <c r="BG15" s="26">
        <v>18723</v>
      </c>
      <c r="BH15" s="26">
        <v>24506</v>
      </c>
      <c r="BI15" s="26">
        <v>12300</v>
      </c>
      <c r="BJ15" s="26">
        <v>15117</v>
      </c>
      <c r="BK15" s="26">
        <v>12070</v>
      </c>
    </row>
    <row r="16" spans="1:63" s="27" customFormat="1" ht="13.8" x14ac:dyDescent="0.3">
      <c r="A16" s="24" t="s">
        <v>16</v>
      </c>
      <c r="B16" s="25">
        <v>0</v>
      </c>
      <c r="C16" s="25">
        <v>0</v>
      </c>
      <c r="D16" s="25">
        <v>0</v>
      </c>
      <c r="E16" s="25">
        <v>51973</v>
      </c>
      <c r="F16" s="25">
        <v>60328</v>
      </c>
      <c r="G16" s="25">
        <v>55276</v>
      </c>
      <c r="H16" s="25">
        <v>41550</v>
      </c>
      <c r="I16" s="25">
        <v>36500</v>
      </c>
      <c r="J16" s="25">
        <v>35224</v>
      </c>
      <c r="K16" s="25">
        <v>40282</v>
      </c>
      <c r="L16" s="25">
        <v>39092</v>
      </c>
      <c r="M16" s="25">
        <v>36251</v>
      </c>
      <c r="N16" s="25">
        <v>37580</v>
      </c>
      <c r="O16" s="25">
        <v>37378</v>
      </c>
      <c r="P16" s="25">
        <v>45133</v>
      </c>
      <c r="Q16" s="25">
        <v>45806</v>
      </c>
      <c r="R16" s="25">
        <v>47381</v>
      </c>
      <c r="S16" s="25">
        <v>55109</v>
      </c>
      <c r="T16" s="25">
        <v>48595</v>
      </c>
      <c r="U16" s="25">
        <v>54717</v>
      </c>
      <c r="V16" s="25">
        <v>46484</v>
      </c>
      <c r="W16" s="25">
        <v>44875</v>
      </c>
      <c r="X16" s="25">
        <v>48895</v>
      </c>
      <c r="Y16" s="25">
        <v>49418</v>
      </c>
      <c r="Z16" s="25">
        <v>50006</v>
      </c>
      <c r="AA16" s="25">
        <v>53735</v>
      </c>
      <c r="AB16" s="25">
        <v>52389</v>
      </c>
      <c r="AC16" s="25">
        <v>8594</v>
      </c>
      <c r="AD16" s="25">
        <v>58001</v>
      </c>
      <c r="AE16" s="25">
        <v>72575</v>
      </c>
      <c r="AF16" s="25">
        <v>74773</v>
      </c>
      <c r="AG16" s="25">
        <v>12574</v>
      </c>
      <c r="AH16" s="25">
        <v>157274</v>
      </c>
      <c r="AI16" s="25">
        <v>170225</v>
      </c>
      <c r="AJ16" s="25">
        <v>89863</v>
      </c>
      <c r="AK16" s="25">
        <v>11029</v>
      </c>
      <c r="AL16" s="25">
        <v>11220</v>
      </c>
      <c r="AM16" s="25">
        <v>10166</v>
      </c>
      <c r="AN16" s="26">
        <v>14701</v>
      </c>
      <c r="AO16" s="26">
        <v>13685.57785</v>
      </c>
      <c r="AP16" s="26">
        <v>9688</v>
      </c>
      <c r="AQ16" s="26">
        <v>10627</v>
      </c>
      <c r="AR16" s="26">
        <v>8556</v>
      </c>
      <c r="AS16" s="26">
        <v>6833</v>
      </c>
      <c r="AT16" s="26">
        <v>9668</v>
      </c>
      <c r="AU16" s="26">
        <v>13975</v>
      </c>
      <c r="AV16" s="26">
        <v>12929</v>
      </c>
      <c r="AW16" s="26">
        <v>8781</v>
      </c>
      <c r="AX16" s="26">
        <v>10038</v>
      </c>
      <c r="AY16" s="26">
        <v>14464</v>
      </c>
      <c r="AZ16" s="26">
        <v>10681</v>
      </c>
      <c r="BA16" s="26">
        <v>9590</v>
      </c>
      <c r="BB16" s="26">
        <v>12039</v>
      </c>
      <c r="BC16" s="26">
        <v>12413</v>
      </c>
      <c r="BD16" s="26">
        <v>10282</v>
      </c>
      <c r="BE16" s="30">
        <f>SUM(BE17:BE20)</f>
        <v>32603</v>
      </c>
      <c r="BF16" s="26">
        <f>SUM(BF17:BF20)</f>
        <v>37424</v>
      </c>
      <c r="BG16" s="26">
        <v>44658</v>
      </c>
      <c r="BH16" s="26">
        <v>44858</v>
      </c>
      <c r="BI16" s="26">
        <f>SUM(BI17:BI19)</f>
        <v>57241</v>
      </c>
      <c r="BJ16" s="26">
        <v>73961</v>
      </c>
      <c r="BK16" s="26">
        <v>69345</v>
      </c>
    </row>
    <row r="17" spans="1:63" s="27" customFormat="1" ht="13.8" x14ac:dyDescent="0.3">
      <c r="A17" s="24" t="s">
        <v>20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12852</v>
      </c>
      <c r="Z17" s="25">
        <v>13876</v>
      </c>
      <c r="AA17" s="25">
        <v>12291</v>
      </c>
      <c r="AB17" s="25">
        <v>10558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86579</v>
      </c>
      <c r="AI17" s="25">
        <v>87699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30">
        <v>0</v>
      </c>
      <c r="BF17" s="26">
        <v>0</v>
      </c>
      <c r="BG17" s="26">
        <v>0</v>
      </c>
      <c r="BH17" s="26">
        <v>0</v>
      </c>
      <c r="BI17" s="26"/>
      <c r="BJ17" s="26">
        <v>0</v>
      </c>
      <c r="BK17" s="26">
        <v>0</v>
      </c>
    </row>
    <row r="18" spans="1:63" s="27" customFormat="1" ht="13.8" x14ac:dyDescent="0.3">
      <c r="A18" s="24" t="s">
        <v>37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6"/>
      <c r="AZ18" s="26"/>
      <c r="BA18" s="26">
        <v>0</v>
      </c>
      <c r="BB18" s="26">
        <v>0</v>
      </c>
      <c r="BC18" s="26">
        <v>0</v>
      </c>
      <c r="BD18" s="26">
        <v>0</v>
      </c>
      <c r="BE18" s="30">
        <v>22987</v>
      </c>
      <c r="BF18" s="26">
        <v>24287</v>
      </c>
      <c r="BG18" s="26">
        <v>26766</v>
      </c>
      <c r="BH18" s="26">
        <v>30900</v>
      </c>
      <c r="BI18" s="26">
        <v>42942</v>
      </c>
      <c r="BJ18" s="26">
        <v>57303</v>
      </c>
      <c r="BK18" s="26">
        <v>53380</v>
      </c>
    </row>
    <row r="19" spans="1:63" s="27" customFormat="1" ht="13.8" x14ac:dyDescent="0.3">
      <c r="A19" s="24" t="s">
        <v>18</v>
      </c>
      <c r="B19" s="25">
        <v>13242</v>
      </c>
      <c r="C19" s="25">
        <v>19312</v>
      </c>
      <c r="D19" s="25">
        <v>24114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12574</v>
      </c>
      <c r="AH19" s="25">
        <v>16742</v>
      </c>
      <c r="AI19" s="25">
        <v>14730</v>
      </c>
      <c r="AJ19" s="25">
        <v>16362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30">
        <v>9616</v>
      </c>
      <c r="BF19" s="26">
        <v>0</v>
      </c>
      <c r="BG19" s="26">
        <v>17892</v>
      </c>
      <c r="BH19" s="26">
        <v>13958</v>
      </c>
      <c r="BI19" s="26">
        <v>14299</v>
      </c>
      <c r="BJ19" s="26">
        <v>16658</v>
      </c>
      <c r="BK19" s="26">
        <v>15965</v>
      </c>
    </row>
    <row r="20" spans="1:63" s="27" customFormat="1" ht="13.8" x14ac:dyDescent="0.3">
      <c r="A20" s="24" t="s">
        <v>19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/>
      <c r="AH20" s="25"/>
      <c r="AI20" s="25"/>
      <c r="AJ20" s="25"/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30">
        <v>0</v>
      </c>
      <c r="BF20" s="26">
        <v>13137</v>
      </c>
      <c r="BG20" s="26">
        <v>0</v>
      </c>
      <c r="BH20" s="26">
        <v>0</v>
      </c>
      <c r="BI20" s="26">
        <f t="shared" ref="BI20" si="7">BI21+BI33+BI35+BI34+BI36</f>
        <v>1294014</v>
      </c>
      <c r="BJ20" s="26"/>
      <c r="BK20" s="26"/>
    </row>
    <row r="21" spans="1:63" s="23" customFormat="1" ht="13.8" x14ac:dyDescent="0.3">
      <c r="A21" s="20" t="s">
        <v>17</v>
      </c>
      <c r="B21" s="21">
        <v>920739</v>
      </c>
      <c r="C21" s="21">
        <v>933800</v>
      </c>
      <c r="D21" s="21">
        <v>928965</v>
      </c>
      <c r="E21" s="21">
        <v>930357</v>
      </c>
      <c r="F21" s="21">
        <v>934046</v>
      </c>
      <c r="G21" s="21">
        <v>887064</v>
      </c>
      <c r="H21" s="21">
        <v>867360</v>
      </c>
      <c r="I21" s="21">
        <v>789858</v>
      </c>
      <c r="J21" s="21">
        <v>741328</v>
      </c>
      <c r="K21" s="21">
        <v>714494</v>
      </c>
      <c r="L21" s="21">
        <v>685109</v>
      </c>
      <c r="M21" s="21">
        <v>680927</v>
      </c>
      <c r="N21" s="21">
        <v>656801</v>
      </c>
      <c r="O21" s="21">
        <v>633104</v>
      </c>
      <c r="P21" s="21">
        <v>612290</v>
      </c>
      <c r="Q21" s="21">
        <v>602286</v>
      </c>
      <c r="R21" s="21">
        <v>599237</v>
      </c>
      <c r="S21" s="21">
        <v>580406</v>
      </c>
      <c r="T21" s="21">
        <v>575000</v>
      </c>
      <c r="U21" s="21">
        <v>556474</v>
      </c>
      <c r="V21" s="21">
        <v>521374</v>
      </c>
      <c r="W21" s="21">
        <v>495880</v>
      </c>
      <c r="X21" s="21">
        <v>496162</v>
      </c>
      <c r="Y21" s="21">
        <v>477460</v>
      </c>
      <c r="Z21" s="21">
        <v>461297</v>
      </c>
      <c r="AA21" s="21">
        <v>474448</v>
      </c>
      <c r="AB21" s="21">
        <v>469530</v>
      </c>
      <c r="AC21" s="21">
        <v>497428</v>
      </c>
      <c r="AD21" s="21">
        <v>493509</v>
      </c>
      <c r="AE21" s="21">
        <v>536103</v>
      </c>
      <c r="AF21" s="21">
        <v>544693</v>
      </c>
      <c r="AG21" s="21">
        <v>558662</v>
      </c>
      <c r="AH21" s="21">
        <v>554463</v>
      </c>
      <c r="AI21" s="21">
        <v>555215</v>
      </c>
      <c r="AJ21" s="21">
        <v>582211</v>
      </c>
      <c r="AK21" s="21">
        <v>610120</v>
      </c>
      <c r="AL21" s="22">
        <f t="shared" ref="AL21:AX21" si="8">AL22+AL34+AL36+AL35+AL37</f>
        <v>706207</v>
      </c>
      <c r="AM21" s="22">
        <f t="shared" si="8"/>
        <v>693006.92238</v>
      </c>
      <c r="AN21" s="22">
        <f t="shared" si="8"/>
        <v>720756.7</v>
      </c>
      <c r="AO21" s="22">
        <f t="shared" si="8"/>
        <v>712523.46</v>
      </c>
      <c r="AP21" s="22">
        <f t="shared" si="8"/>
        <v>733046</v>
      </c>
      <c r="AQ21" s="22">
        <f t="shared" si="8"/>
        <v>735922</v>
      </c>
      <c r="AR21" s="22">
        <f t="shared" si="8"/>
        <v>794474</v>
      </c>
      <c r="AS21" s="22">
        <f t="shared" si="8"/>
        <v>862529</v>
      </c>
      <c r="AT21" s="22">
        <f t="shared" si="8"/>
        <v>817908</v>
      </c>
      <c r="AU21" s="22">
        <f t="shared" si="8"/>
        <v>844300</v>
      </c>
      <c r="AV21" s="22">
        <f t="shared" si="8"/>
        <v>899469</v>
      </c>
      <c r="AW21" s="22">
        <f t="shared" si="8"/>
        <v>933267</v>
      </c>
      <c r="AX21" s="22">
        <f t="shared" si="8"/>
        <v>915643</v>
      </c>
      <c r="AY21" s="22">
        <v>932240</v>
      </c>
      <c r="AZ21" s="38">
        <v>969982</v>
      </c>
      <c r="BA21" s="38">
        <v>1019965</v>
      </c>
      <c r="BB21" s="38">
        <v>1018809</v>
      </c>
      <c r="BC21" s="38">
        <v>1081704</v>
      </c>
      <c r="BD21" s="38">
        <v>1131052</v>
      </c>
      <c r="BE21" s="38">
        <f t="shared" ref="BE21:BH21" si="9">BE22+BE34+BE36+BE35+BE37</f>
        <v>1199639</v>
      </c>
      <c r="BF21" s="38">
        <f t="shared" si="9"/>
        <v>1188279</v>
      </c>
      <c r="BG21" s="38">
        <f t="shared" si="9"/>
        <v>1229389</v>
      </c>
      <c r="BH21" s="38">
        <f t="shared" si="9"/>
        <v>1273008</v>
      </c>
      <c r="BI21" s="38">
        <f t="shared" ref="BI21" si="10">BI23+BI24+BI26+BI30+BI25+BI31+BI32</f>
        <v>456319</v>
      </c>
      <c r="BJ21" s="38">
        <v>1293592</v>
      </c>
      <c r="BK21" s="38">
        <v>1343960</v>
      </c>
    </row>
    <row r="22" spans="1:63" s="27" customFormat="1" ht="13.8" x14ac:dyDescent="0.3">
      <c r="A22" s="24" t="s">
        <v>23</v>
      </c>
      <c r="B22" s="25">
        <v>588956</v>
      </c>
      <c r="C22" s="25">
        <v>602337</v>
      </c>
      <c r="D22" s="25">
        <v>596618</v>
      </c>
      <c r="E22" s="25">
        <v>555054</v>
      </c>
      <c r="F22" s="25">
        <v>560232</v>
      </c>
      <c r="G22" s="25">
        <v>521421</v>
      </c>
      <c r="H22" s="25">
        <v>508567</v>
      </c>
      <c r="I22" s="25">
        <v>439979</v>
      </c>
      <c r="J22" s="25">
        <v>404849</v>
      </c>
      <c r="K22" s="25">
        <v>380214</v>
      </c>
      <c r="L22" s="25">
        <v>353165</v>
      </c>
      <c r="M22" s="25">
        <v>336630</v>
      </c>
      <c r="N22" s="25">
        <v>318383</v>
      </c>
      <c r="O22" s="25">
        <v>298887</v>
      </c>
      <c r="P22" s="25">
        <v>277115</v>
      </c>
      <c r="Q22" s="25">
        <v>259488</v>
      </c>
      <c r="R22" s="25">
        <v>259848</v>
      </c>
      <c r="S22" s="25">
        <v>239394</v>
      </c>
      <c r="T22" s="25">
        <v>203445</v>
      </c>
      <c r="U22" s="25">
        <v>167425</v>
      </c>
      <c r="V22" s="25">
        <v>162852</v>
      </c>
      <c r="W22" s="25">
        <v>156834</v>
      </c>
      <c r="X22" s="25">
        <v>151260</v>
      </c>
      <c r="Y22" s="25">
        <v>147249</v>
      </c>
      <c r="Z22" s="25">
        <v>137567</v>
      </c>
      <c r="AA22" s="25">
        <v>142043</v>
      </c>
      <c r="AB22" s="25">
        <v>141991</v>
      </c>
      <c r="AC22" s="25">
        <v>154225</v>
      </c>
      <c r="AD22" s="25">
        <v>149870</v>
      </c>
      <c r="AE22" s="25">
        <v>186952</v>
      </c>
      <c r="AF22" s="25">
        <v>194576</v>
      </c>
      <c r="AG22" s="25">
        <v>208754</v>
      </c>
      <c r="AH22" s="25">
        <v>218663</v>
      </c>
      <c r="AI22" s="25">
        <v>223720</v>
      </c>
      <c r="AJ22" s="25">
        <v>241753</v>
      </c>
      <c r="AK22" s="25">
        <v>263709</v>
      </c>
      <c r="AL22" s="30">
        <f t="shared" ref="AL22:AW22" si="11">AL24+AL25+AL27+AL31+AL26+AL32+AL33</f>
        <v>335680</v>
      </c>
      <c r="AM22" s="30">
        <f t="shared" si="11"/>
        <v>314010.92238</v>
      </c>
      <c r="AN22" s="30">
        <f t="shared" si="11"/>
        <v>324029.7</v>
      </c>
      <c r="AO22" s="30">
        <f t="shared" si="11"/>
        <v>305346.45999999996</v>
      </c>
      <c r="AP22" s="30">
        <f t="shared" si="11"/>
        <v>314777</v>
      </c>
      <c r="AQ22" s="30">
        <f t="shared" si="11"/>
        <v>322507</v>
      </c>
      <c r="AR22" s="30">
        <f t="shared" si="11"/>
        <v>365035</v>
      </c>
      <c r="AS22" s="30">
        <f t="shared" si="11"/>
        <v>381872</v>
      </c>
      <c r="AT22" s="30">
        <f t="shared" si="11"/>
        <v>358815</v>
      </c>
      <c r="AU22" s="30">
        <f t="shared" si="11"/>
        <v>356380</v>
      </c>
      <c r="AV22" s="30">
        <f t="shared" si="11"/>
        <v>389008</v>
      </c>
      <c r="AW22" s="30">
        <f t="shared" si="11"/>
        <v>374473</v>
      </c>
      <c r="AX22" s="26">
        <v>373137</v>
      </c>
      <c r="AY22" s="26">
        <v>369404</v>
      </c>
      <c r="AZ22" s="26">
        <v>369963</v>
      </c>
      <c r="BA22" s="26">
        <v>370668</v>
      </c>
      <c r="BB22" s="26">
        <v>352849</v>
      </c>
      <c r="BC22" s="26">
        <v>375176</v>
      </c>
      <c r="BD22" s="26">
        <f t="shared" ref="BD22:BF22" si="12">BD24+BD25+BD27+BD31+BD26+BD32+BD33</f>
        <v>373072</v>
      </c>
      <c r="BE22" s="30">
        <f t="shared" si="12"/>
        <v>439595</v>
      </c>
      <c r="BF22" s="26">
        <f t="shared" si="12"/>
        <v>427714</v>
      </c>
      <c r="BG22" s="26">
        <v>441221</v>
      </c>
      <c r="BH22" s="26">
        <v>463800</v>
      </c>
      <c r="BI22" s="26">
        <f t="shared" ref="BI22" si="13">BI23+BI24</f>
        <v>265054</v>
      </c>
      <c r="BJ22" s="26">
        <v>454784</v>
      </c>
      <c r="BK22" s="26">
        <v>500164</v>
      </c>
    </row>
    <row r="23" spans="1:63" s="27" customFormat="1" ht="13.8" x14ac:dyDescent="0.3">
      <c r="A23" s="24" t="s">
        <v>11</v>
      </c>
      <c r="B23" s="25">
        <v>503496</v>
      </c>
      <c r="C23" s="25">
        <v>515347</v>
      </c>
      <c r="D23" s="25">
        <v>505187</v>
      </c>
      <c r="E23" s="25">
        <v>492199</v>
      </c>
      <c r="F23" s="25">
        <v>455852</v>
      </c>
      <c r="G23" s="25">
        <v>406339</v>
      </c>
      <c r="H23" s="25">
        <v>367150</v>
      </c>
      <c r="I23" s="25">
        <v>326647</v>
      </c>
      <c r="J23" s="25">
        <v>282931</v>
      </c>
      <c r="K23" s="25">
        <v>252703</v>
      </c>
      <c r="L23" s="25">
        <v>217588</v>
      </c>
      <c r="M23" s="25">
        <v>201526</v>
      </c>
      <c r="N23" s="25">
        <v>183567</v>
      </c>
      <c r="O23" s="25">
        <v>164830</v>
      </c>
      <c r="P23" s="25">
        <v>150280</v>
      </c>
      <c r="Q23" s="25">
        <v>140939</v>
      </c>
      <c r="R23" s="25">
        <v>134894</v>
      </c>
      <c r="S23" s="25">
        <v>123771</v>
      </c>
      <c r="T23" s="25">
        <v>117512</v>
      </c>
      <c r="U23" s="25">
        <v>108482</v>
      </c>
      <c r="V23" s="25">
        <v>101864</v>
      </c>
      <c r="W23" s="25">
        <v>95264</v>
      </c>
      <c r="X23" s="25">
        <v>87430</v>
      </c>
      <c r="Y23" s="25">
        <v>79319</v>
      </c>
      <c r="Z23" s="25">
        <v>69913</v>
      </c>
      <c r="AA23" s="25">
        <v>72719</v>
      </c>
      <c r="AB23" s="25">
        <v>74759</v>
      </c>
      <c r="AC23" s="25">
        <v>91129</v>
      </c>
      <c r="AD23" s="25">
        <v>88124</v>
      </c>
      <c r="AE23" s="25">
        <v>98401</v>
      </c>
      <c r="AF23" s="25">
        <v>117263</v>
      </c>
      <c r="AG23" s="25">
        <v>142202</v>
      </c>
      <c r="AH23" s="25">
        <v>138747</v>
      </c>
      <c r="AI23" s="25">
        <v>139770</v>
      </c>
      <c r="AJ23" s="25">
        <v>155192</v>
      </c>
      <c r="AK23" s="25">
        <v>178448</v>
      </c>
      <c r="AL23" s="26">
        <f t="shared" ref="AL23:AX23" si="14">AL24+AL25</f>
        <v>182605</v>
      </c>
      <c r="AM23" s="26">
        <f t="shared" si="14"/>
        <v>174621</v>
      </c>
      <c r="AN23" s="26">
        <f t="shared" si="14"/>
        <v>187688</v>
      </c>
      <c r="AO23" s="26">
        <f t="shared" si="14"/>
        <v>214383</v>
      </c>
      <c r="AP23" s="26">
        <f t="shared" si="14"/>
        <v>218744</v>
      </c>
      <c r="AQ23" s="26">
        <f t="shared" si="14"/>
        <v>230636</v>
      </c>
      <c r="AR23" s="26">
        <f t="shared" si="14"/>
        <v>237132</v>
      </c>
      <c r="AS23" s="26">
        <f t="shared" si="14"/>
        <v>232305</v>
      </c>
      <c r="AT23" s="26">
        <f t="shared" si="14"/>
        <v>220969</v>
      </c>
      <c r="AU23" s="26">
        <f t="shared" si="14"/>
        <v>214529</v>
      </c>
      <c r="AV23" s="26">
        <f t="shared" si="14"/>
        <v>231274</v>
      </c>
      <c r="AW23" s="26">
        <f t="shared" si="14"/>
        <v>253695</v>
      </c>
      <c r="AX23" s="26">
        <f t="shared" si="14"/>
        <v>247535</v>
      </c>
      <c r="AY23" s="26">
        <v>243354</v>
      </c>
      <c r="AZ23" s="26">
        <v>236503</v>
      </c>
      <c r="BA23" s="26">
        <v>234588</v>
      </c>
      <c r="BB23" s="26">
        <v>211296</v>
      </c>
      <c r="BC23" s="26">
        <v>211628</v>
      </c>
      <c r="BD23" s="26">
        <f t="shared" ref="BD23:BF23" si="15">BD24+BD25</f>
        <v>198864</v>
      </c>
      <c r="BE23" s="30">
        <f t="shared" si="15"/>
        <v>253605</v>
      </c>
      <c r="BF23" s="26">
        <f t="shared" si="15"/>
        <v>243746</v>
      </c>
      <c r="BG23" s="26">
        <v>252418</v>
      </c>
      <c r="BH23" s="26">
        <v>259831</v>
      </c>
      <c r="BI23" s="26">
        <v>5777</v>
      </c>
      <c r="BJ23" s="26">
        <v>251936</v>
      </c>
      <c r="BK23" s="26">
        <v>274820</v>
      </c>
    </row>
    <row r="24" spans="1:63" s="27" customFormat="1" ht="13.8" x14ac:dyDescent="0.3">
      <c r="A24" s="28" t="s">
        <v>12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11996</v>
      </c>
      <c r="Z24" s="25">
        <v>0</v>
      </c>
      <c r="AA24" s="25">
        <v>0</v>
      </c>
      <c r="AB24" s="25">
        <v>0</v>
      </c>
      <c r="AC24" s="25">
        <v>11310</v>
      </c>
      <c r="AD24" s="25" t="s">
        <v>0</v>
      </c>
      <c r="AE24" s="25">
        <v>13476</v>
      </c>
      <c r="AF24" s="25">
        <v>12526</v>
      </c>
      <c r="AG24" s="25">
        <v>13618</v>
      </c>
      <c r="AH24" s="25">
        <v>12341</v>
      </c>
      <c r="AI24" s="25">
        <v>10840</v>
      </c>
      <c r="AJ24" s="25">
        <v>10233</v>
      </c>
      <c r="AK24" s="25">
        <v>11489</v>
      </c>
      <c r="AL24" s="25">
        <v>11296</v>
      </c>
      <c r="AM24" s="25">
        <v>10624</v>
      </c>
      <c r="AN24" s="26">
        <v>10460</v>
      </c>
      <c r="AO24" s="26">
        <v>11161</v>
      </c>
      <c r="AP24" s="26">
        <v>15161</v>
      </c>
      <c r="AQ24" s="26">
        <v>16038</v>
      </c>
      <c r="AR24" s="26">
        <v>19482</v>
      </c>
      <c r="AS24" s="26">
        <v>13439</v>
      </c>
      <c r="AT24" s="26">
        <v>11008</v>
      </c>
      <c r="AU24" s="26">
        <v>10664</v>
      </c>
      <c r="AV24" s="26">
        <v>13613</v>
      </c>
      <c r="AW24" s="26">
        <v>9850</v>
      </c>
      <c r="AX24" s="26">
        <v>8391</v>
      </c>
      <c r="AY24" s="26">
        <v>5575</v>
      </c>
      <c r="AZ24" s="26">
        <v>4590</v>
      </c>
      <c r="BA24" s="26">
        <v>2555</v>
      </c>
      <c r="BB24" s="26">
        <v>1481</v>
      </c>
      <c r="BC24" s="26">
        <v>4086</v>
      </c>
      <c r="BD24" s="26">
        <v>5098</v>
      </c>
      <c r="BE24" s="30">
        <v>4948</v>
      </c>
      <c r="BF24" s="26">
        <v>1885</v>
      </c>
      <c r="BG24" s="26">
        <v>2466</v>
      </c>
      <c r="BH24" s="26">
        <v>5063</v>
      </c>
      <c r="BI24" s="26">
        <v>259277</v>
      </c>
      <c r="BJ24" s="26">
        <v>9110</v>
      </c>
      <c r="BK24" s="26">
        <v>5176</v>
      </c>
    </row>
    <row r="25" spans="1:63" s="27" customFormat="1" ht="13.8" x14ac:dyDescent="0.3">
      <c r="A25" s="28" t="s">
        <v>13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67323</v>
      </c>
      <c r="Z25" s="25">
        <v>0</v>
      </c>
      <c r="AA25" s="25">
        <v>0</v>
      </c>
      <c r="AB25" s="25">
        <v>0</v>
      </c>
      <c r="AC25" s="25">
        <v>79819</v>
      </c>
      <c r="AD25" s="25" t="s">
        <v>0</v>
      </c>
      <c r="AE25" s="25">
        <v>84925</v>
      </c>
      <c r="AF25" s="25">
        <v>104737</v>
      </c>
      <c r="AG25" s="25">
        <v>128584</v>
      </c>
      <c r="AH25" s="25">
        <v>126406</v>
      </c>
      <c r="AI25" s="25">
        <v>128930</v>
      </c>
      <c r="AJ25" s="25">
        <v>144959</v>
      </c>
      <c r="AK25" s="25">
        <v>166959</v>
      </c>
      <c r="AL25" s="25">
        <v>171309</v>
      </c>
      <c r="AM25" s="25">
        <v>163997</v>
      </c>
      <c r="AN25" s="26">
        <v>177228</v>
      </c>
      <c r="AO25" s="26">
        <v>203222</v>
      </c>
      <c r="AP25" s="26">
        <v>203583</v>
      </c>
      <c r="AQ25" s="26">
        <v>214598</v>
      </c>
      <c r="AR25" s="26">
        <v>217650</v>
      </c>
      <c r="AS25" s="26">
        <v>218866</v>
      </c>
      <c r="AT25" s="26">
        <v>209961</v>
      </c>
      <c r="AU25" s="26">
        <v>203865</v>
      </c>
      <c r="AV25" s="26">
        <v>217661</v>
      </c>
      <c r="AW25" s="26">
        <v>243845</v>
      </c>
      <c r="AX25" s="26">
        <v>239144</v>
      </c>
      <c r="AY25" s="26">
        <v>237779</v>
      </c>
      <c r="AZ25" s="26">
        <v>231913</v>
      </c>
      <c r="BA25" s="26">
        <v>232033</v>
      </c>
      <c r="BB25" s="26">
        <v>209815</v>
      </c>
      <c r="BC25" s="26">
        <v>207542</v>
      </c>
      <c r="BD25" s="26">
        <v>193766</v>
      </c>
      <c r="BE25" s="30">
        <v>248657</v>
      </c>
      <c r="BF25" s="26">
        <v>241861</v>
      </c>
      <c r="BG25" s="26">
        <v>249952</v>
      </c>
      <c r="BH25" s="26">
        <v>254768</v>
      </c>
      <c r="BI25" s="26">
        <v>16252</v>
      </c>
      <c r="BJ25" s="26">
        <v>242826</v>
      </c>
      <c r="BK25" s="26">
        <v>269644</v>
      </c>
    </row>
    <row r="26" spans="1:63" s="27" customFormat="1" ht="13.8" x14ac:dyDescent="0.3">
      <c r="A26" s="24" t="s">
        <v>24</v>
      </c>
      <c r="B26" s="25">
        <v>23288</v>
      </c>
      <c r="C26" s="25">
        <v>25411</v>
      </c>
      <c r="D26" s="25">
        <v>29166</v>
      </c>
      <c r="E26" s="25">
        <v>33710</v>
      </c>
      <c r="F26" s="25">
        <v>41497</v>
      </c>
      <c r="G26" s="25">
        <v>49508</v>
      </c>
      <c r="H26" s="25">
        <v>53120</v>
      </c>
      <c r="I26" s="25">
        <v>52004</v>
      </c>
      <c r="J26" s="25">
        <v>54332</v>
      </c>
      <c r="K26" s="25">
        <v>54138</v>
      </c>
      <c r="L26" s="25">
        <v>55227</v>
      </c>
      <c r="M26" s="25">
        <v>50487</v>
      </c>
      <c r="N26" s="25">
        <v>51651</v>
      </c>
      <c r="O26" s="25">
        <v>52368</v>
      </c>
      <c r="P26" s="25">
        <v>48432</v>
      </c>
      <c r="Q26" s="25">
        <v>47076</v>
      </c>
      <c r="R26" s="25">
        <v>46699</v>
      </c>
      <c r="S26" s="25">
        <v>50529</v>
      </c>
      <c r="T26" s="25">
        <v>49115</v>
      </c>
      <c r="U26" s="25">
        <v>48738</v>
      </c>
      <c r="V26" s="25">
        <v>50520</v>
      </c>
      <c r="W26" s="25">
        <v>51382</v>
      </c>
      <c r="X26" s="25">
        <v>52544</v>
      </c>
      <c r="Y26" s="25">
        <v>56232</v>
      </c>
      <c r="Z26" s="25">
        <v>55681</v>
      </c>
      <c r="AA26" s="25">
        <v>54140</v>
      </c>
      <c r="AB26" s="25">
        <v>53624</v>
      </c>
      <c r="AC26" s="25">
        <v>49426</v>
      </c>
      <c r="AD26" s="25">
        <v>49203</v>
      </c>
      <c r="AE26" s="25">
        <v>48124</v>
      </c>
      <c r="AF26" s="25">
        <v>48984</v>
      </c>
      <c r="AG26" s="25">
        <v>43595</v>
      </c>
      <c r="AH26" s="25">
        <v>23487</v>
      </c>
      <c r="AI26" s="25">
        <v>24676</v>
      </c>
      <c r="AJ26" s="25">
        <v>26608</v>
      </c>
      <c r="AK26" s="25">
        <v>23577</v>
      </c>
      <c r="AL26" s="25">
        <v>23875</v>
      </c>
      <c r="AM26" s="25">
        <v>23669</v>
      </c>
      <c r="AN26" s="26">
        <v>27111</v>
      </c>
      <c r="AO26" s="26">
        <v>23552</v>
      </c>
      <c r="AP26" s="26">
        <v>20481</v>
      </c>
      <c r="AQ26" s="26">
        <v>16504</v>
      </c>
      <c r="AR26" s="26">
        <v>15425</v>
      </c>
      <c r="AS26" s="26">
        <v>9599</v>
      </c>
      <c r="AT26" s="26">
        <v>11491</v>
      </c>
      <c r="AU26" s="26">
        <v>13825</v>
      </c>
      <c r="AV26" s="26">
        <v>17233</v>
      </c>
      <c r="AW26" s="26">
        <v>11967</v>
      </c>
      <c r="AX26" s="26">
        <v>12844</v>
      </c>
      <c r="AY26" s="26">
        <v>14968</v>
      </c>
      <c r="AZ26" s="26">
        <v>16761</v>
      </c>
      <c r="BA26" s="26">
        <v>12860</v>
      </c>
      <c r="BB26" s="26">
        <v>15218</v>
      </c>
      <c r="BC26" s="26">
        <v>16738</v>
      </c>
      <c r="BD26" s="26">
        <v>18706</v>
      </c>
      <c r="BE26" s="30">
        <v>14730</v>
      </c>
      <c r="BF26" s="26">
        <v>17049</v>
      </c>
      <c r="BG26" s="26">
        <v>19293</v>
      </c>
      <c r="BH26" s="26">
        <v>18685</v>
      </c>
      <c r="BI26" s="26">
        <v>90966</v>
      </c>
      <c r="BJ26" s="26">
        <v>17460</v>
      </c>
      <c r="BK26" s="26">
        <v>19497</v>
      </c>
    </row>
    <row r="27" spans="1:63" s="27" customFormat="1" ht="13.8" x14ac:dyDescent="0.3">
      <c r="A27" s="24" t="s">
        <v>128</v>
      </c>
      <c r="B27" s="29">
        <v>14063</v>
      </c>
      <c r="C27" s="29">
        <v>13681</v>
      </c>
      <c r="D27" s="29">
        <v>14476</v>
      </c>
      <c r="E27" s="29">
        <v>14194</v>
      </c>
      <c r="F27" s="29">
        <v>14409</v>
      </c>
      <c r="G27" s="29">
        <v>23563</v>
      </c>
      <c r="H27" s="29">
        <v>29996</v>
      </c>
      <c r="I27" s="29">
        <v>31076</v>
      </c>
      <c r="J27" s="29">
        <v>31068</v>
      </c>
      <c r="K27" s="29">
        <v>36057</v>
      </c>
      <c r="L27" s="29">
        <v>41995</v>
      </c>
      <c r="M27" s="29">
        <v>45617</v>
      </c>
      <c r="N27" s="29">
        <v>44511</v>
      </c>
      <c r="O27" s="29">
        <v>42675</v>
      </c>
      <c r="P27" s="29">
        <v>42185</v>
      </c>
      <c r="Q27" s="29">
        <v>44442</v>
      </c>
      <c r="R27" s="29">
        <v>48540</v>
      </c>
      <c r="S27" s="29">
        <v>37136</v>
      </c>
      <c r="T27" s="29">
        <v>13457</v>
      </c>
      <c r="U27" s="29">
        <v>798</v>
      </c>
      <c r="V27" s="29">
        <v>730</v>
      </c>
      <c r="W27" s="29">
        <v>616</v>
      </c>
      <c r="X27" s="29">
        <v>375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48006</v>
      </c>
      <c r="AM27" s="29">
        <v>41319.922380000004</v>
      </c>
      <c r="AN27" s="30">
        <v>39964.700000000004</v>
      </c>
      <c r="AO27" s="30">
        <v>34223.459999999992</v>
      </c>
      <c r="AP27" s="30">
        <v>44743</v>
      </c>
      <c r="AQ27" s="30">
        <v>46264</v>
      </c>
      <c r="AR27" s="30">
        <v>46050</v>
      </c>
      <c r="AS27" s="30">
        <v>51473</v>
      </c>
      <c r="AT27" s="30">
        <v>35749</v>
      </c>
      <c r="AU27" s="30">
        <v>36174</v>
      </c>
      <c r="AV27" s="30">
        <v>46437</v>
      </c>
      <c r="AW27" s="30">
        <v>31297</v>
      </c>
      <c r="AX27" s="29">
        <v>36127</v>
      </c>
      <c r="AY27" s="29">
        <v>33162</v>
      </c>
      <c r="AZ27" s="29">
        <v>37350</v>
      </c>
      <c r="BA27" s="29">
        <v>41538</v>
      </c>
      <c r="BB27" s="29">
        <v>42779</v>
      </c>
      <c r="BC27" s="29">
        <v>60415</v>
      </c>
      <c r="BD27" s="29">
        <v>68966</v>
      </c>
      <c r="BE27" s="29">
        <v>83217</v>
      </c>
      <c r="BF27" s="29">
        <v>77369</v>
      </c>
      <c r="BG27" s="29">
        <v>74967</v>
      </c>
      <c r="BH27" s="26">
        <v>80646</v>
      </c>
      <c r="BI27" s="26">
        <v>0</v>
      </c>
      <c r="BJ27" s="26">
        <v>99199</v>
      </c>
      <c r="BK27" s="26">
        <v>117783</v>
      </c>
    </row>
    <row r="28" spans="1:63" s="27" customFormat="1" ht="13.8" x14ac:dyDescent="0.3">
      <c r="A28" s="24" t="s">
        <v>129</v>
      </c>
      <c r="B28" s="25">
        <v>48109</v>
      </c>
      <c r="C28" s="25">
        <v>47898</v>
      </c>
      <c r="D28" s="25">
        <v>47789</v>
      </c>
      <c r="E28" s="25">
        <v>14951</v>
      </c>
      <c r="F28" s="25">
        <v>48474</v>
      </c>
      <c r="G28" s="25">
        <v>42011</v>
      </c>
      <c r="H28" s="25">
        <v>58301</v>
      </c>
      <c r="I28" s="25">
        <v>30252</v>
      </c>
      <c r="J28" s="25">
        <v>36518</v>
      </c>
      <c r="K28" s="25">
        <v>37316</v>
      </c>
      <c r="L28" s="25">
        <v>38355</v>
      </c>
      <c r="M28" s="25">
        <v>39000</v>
      </c>
      <c r="N28" s="25">
        <v>38654</v>
      </c>
      <c r="O28" s="25">
        <v>39014</v>
      </c>
      <c r="P28" s="25">
        <v>36218</v>
      </c>
      <c r="Q28" s="25">
        <v>27031</v>
      </c>
      <c r="R28" s="25">
        <v>29715</v>
      </c>
      <c r="S28" s="25">
        <v>27958</v>
      </c>
      <c r="T28" s="25">
        <v>23361</v>
      </c>
      <c r="U28" s="25">
        <v>9407</v>
      </c>
      <c r="V28" s="25">
        <v>9738</v>
      </c>
      <c r="W28" s="25">
        <v>9572</v>
      </c>
      <c r="X28" s="25">
        <v>10911</v>
      </c>
      <c r="Y28" s="25">
        <v>11698</v>
      </c>
      <c r="Z28" s="25">
        <v>11973</v>
      </c>
      <c r="AA28" s="25">
        <v>15184</v>
      </c>
      <c r="AB28" s="25">
        <v>13608</v>
      </c>
      <c r="AC28" s="25">
        <v>13670</v>
      </c>
      <c r="AD28" s="25">
        <v>12543</v>
      </c>
      <c r="AE28" s="25">
        <v>40427</v>
      </c>
      <c r="AF28" s="25">
        <v>28329</v>
      </c>
      <c r="AG28" s="25">
        <v>22957</v>
      </c>
      <c r="AH28" s="25">
        <v>56429</v>
      </c>
      <c r="AI28" s="25">
        <v>59274</v>
      </c>
      <c r="AJ28" s="25">
        <v>59953</v>
      </c>
      <c r="AK28" s="25">
        <v>61684</v>
      </c>
      <c r="AL28" s="25">
        <v>0</v>
      </c>
      <c r="AM28" s="25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/>
      <c r="AU28" s="25">
        <v>0</v>
      </c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0</v>
      </c>
      <c r="BD28" s="25">
        <v>0</v>
      </c>
      <c r="BE28" s="29">
        <v>0</v>
      </c>
      <c r="BF28" s="25">
        <v>0</v>
      </c>
      <c r="BG28" s="25">
        <v>0</v>
      </c>
      <c r="BH28" s="26">
        <v>0</v>
      </c>
      <c r="BI28" s="26">
        <v>0</v>
      </c>
      <c r="BJ28" s="26">
        <v>0</v>
      </c>
      <c r="BK28" s="26">
        <v>0</v>
      </c>
    </row>
    <row r="29" spans="1:63" s="27" customFormat="1" ht="13.8" x14ac:dyDescent="0.3">
      <c r="A29" s="33" t="s">
        <v>22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5">
        <v>0</v>
      </c>
      <c r="AY29" s="25">
        <v>0</v>
      </c>
      <c r="AZ29" s="25">
        <v>0</v>
      </c>
      <c r="BA29" s="25">
        <v>0</v>
      </c>
      <c r="BB29" s="25">
        <v>0</v>
      </c>
      <c r="BC29" s="25">
        <v>0</v>
      </c>
      <c r="BD29" s="25">
        <v>0</v>
      </c>
      <c r="BE29" s="29">
        <v>0</v>
      </c>
      <c r="BF29" s="25">
        <v>0</v>
      </c>
      <c r="BG29" s="25">
        <v>0</v>
      </c>
      <c r="BH29" s="26">
        <v>0</v>
      </c>
      <c r="BI29" s="26">
        <v>0</v>
      </c>
      <c r="BJ29" s="26">
        <v>0</v>
      </c>
      <c r="BK29" s="26">
        <v>0</v>
      </c>
    </row>
    <row r="30" spans="1:63" s="27" customFormat="1" ht="13.8" x14ac:dyDescent="0.3">
      <c r="A30" s="33" t="s">
        <v>130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5">
        <v>0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5">
        <v>0</v>
      </c>
      <c r="BE30" s="29">
        <v>0</v>
      </c>
      <c r="BF30" s="25">
        <v>0</v>
      </c>
      <c r="BG30" s="25">
        <v>0</v>
      </c>
      <c r="BH30" s="26">
        <v>0</v>
      </c>
      <c r="BI30" s="26">
        <v>50461</v>
      </c>
      <c r="BJ30" s="26">
        <v>0</v>
      </c>
      <c r="BK30" s="26">
        <v>0</v>
      </c>
    </row>
    <row r="31" spans="1:63" s="27" customFormat="1" ht="13.8" x14ac:dyDescent="0.3">
      <c r="A31" s="24" t="s">
        <v>131</v>
      </c>
      <c r="B31" s="29">
        <v>5336</v>
      </c>
      <c r="C31" s="29">
        <v>4065</v>
      </c>
      <c r="D31" s="29">
        <v>2919</v>
      </c>
      <c r="E31" s="29">
        <v>2383</v>
      </c>
      <c r="F31" s="29">
        <v>2429</v>
      </c>
      <c r="G31" s="29">
        <v>1491</v>
      </c>
      <c r="H31" s="29">
        <v>1322</v>
      </c>
      <c r="I31" s="29">
        <v>874</v>
      </c>
      <c r="J31" s="29">
        <v>688</v>
      </c>
      <c r="K31" s="29">
        <v>518</v>
      </c>
      <c r="L31" s="29">
        <v>430</v>
      </c>
      <c r="M31" s="29">
        <v>1267</v>
      </c>
      <c r="N31" s="29">
        <v>2104</v>
      </c>
      <c r="O31" s="29">
        <v>2185</v>
      </c>
      <c r="P31" s="29">
        <v>2609</v>
      </c>
      <c r="Q31" s="29">
        <v>1682</v>
      </c>
      <c r="R31" s="29">
        <v>2596</v>
      </c>
      <c r="S31" s="29">
        <v>1357</v>
      </c>
      <c r="T31" s="29">
        <v>1356</v>
      </c>
      <c r="U31" s="29">
        <v>1203</v>
      </c>
      <c r="V31" s="29">
        <v>982</v>
      </c>
      <c r="W31" s="29">
        <v>1066</v>
      </c>
      <c r="X31" s="29">
        <v>919</v>
      </c>
      <c r="Y31" s="29">
        <v>777</v>
      </c>
      <c r="Z31" s="29">
        <v>671</v>
      </c>
      <c r="AA31" s="29">
        <v>584</v>
      </c>
      <c r="AB31" s="29">
        <v>645</v>
      </c>
      <c r="AC31" s="29">
        <v>778</v>
      </c>
      <c r="AD31" s="29">
        <v>894</v>
      </c>
      <c r="AE31" s="29">
        <v>28267</v>
      </c>
      <c r="AF31" s="29">
        <v>20495</v>
      </c>
      <c r="AG31" s="29">
        <v>18998</v>
      </c>
      <c r="AH31" s="29">
        <v>52292</v>
      </c>
      <c r="AI31" s="29">
        <v>53023</v>
      </c>
      <c r="AJ31" s="29">
        <v>53487</v>
      </c>
      <c r="AK31" s="29">
        <v>54401</v>
      </c>
      <c r="AL31" s="29">
        <v>74590</v>
      </c>
      <c r="AM31" s="29">
        <v>68146</v>
      </c>
      <c r="AN31" s="30">
        <v>63169</v>
      </c>
      <c r="AO31" s="30">
        <v>28250</v>
      </c>
      <c r="AP31" s="30">
        <v>23022</v>
      </c>
      <c r="AQ31" s="30">
        <v>21559</v>
      </c>
      <c r="AR31" s="30">
        <v>49044</v>
      </c>
      <c r="AS31" s="30">
        <v>70466</v>
      </c>
      <c r="AT31" s="30">
        <v>71444</v>
      </c>
      <c r="AU31" s="30">
        <v>73207</v>
      </c>
      <c r="AV31" s="30">
        <v>74936</v>
      </c>
      <c r="AW31" s="30">
        <v>56434</v>
      </c>
      <c r="AX31" s="30">
        <v>57630</v>
      </c>
      <c r="AY31" s="30">
        <v>58615</v>
      </c>
      <c r="AZ31" s="30">
        <v>59800</v>
      </c>
      <c r="BA31" s="30">
        <v>60811</v>
      </c>
      <c r="BB31" s="30">
        <v>61627</v>
      </c>
      <c r="BC31" s="30">
        <v>62764</v>
      </c>
      <c r="BD31" s="30">
        <v>63862</v>
      </c>
      <c r="BE31" s="30">
        <v>65593</v>
      </c>
      <c r="BF31" s="30">
        <v>66562</v>
      </c>
      <c r="BG31" s="30">
        <v>68040</v>
      </c>
      <c r="BH31" s="26">
        <v>70388</v>
      </c>
      <c r="BI31" s="26">
        <v>19549</v>
      </c>
      <c r="BJ31" s="26">
        <v>51553</v>
      </c>
      <c r="BK31" s="26">
        <v>52391</v>
      </c>
    </row>
    <row r="32" spans="1:63" s="27" customFormat="1" ht="13.8" x14ac:dyDescent="0.3">
      <c r="A32" s="24" t="s">
        <v>20</v>
      </c>
      <c r="B32" s="29">
        <v>25870</v>
      </c>
      <c r="C32" s="29">
        <v>27471</v>
      </c>
      <c r="D32" s="29">
        <v>29238</v>
      </c>
      <c r="E32" s="29">
        <v>0</v>
      </c>
      <c r="F32" s="29">
        <v>31869</v>
      </c>
      <c r="G32" s="29">
        <v>32895</v>
      </c>
      <c r="H32" s="29">
        <v>35691</v>
      </c>
      <c r="I32" s="29">
        <v>1697</v>
      </c>
      <c r="J32" s="29">
        <v>1755</v>
      </c>
      <c r="K32" s="29">
        <v>1754</v>
      </c>
      <c r="L32" s="29">
        <v>1464</v>
      </c>
      <c r="M32" s="29">
        <v>1465</v>
      </c>
      <c r="N32" s="29">
        <v>1360</v>
      </c>
      <c r="O32" s="29">
        <v>1394</v>
      </c>
      <c r="P32" s="29">
        <v>1383</v>
      </c>
      <c r="Q32" s="29">
        <v>1471</v>
      </c>
      <c r="R32" s="29">
        <v>1592</v>
      </c>
      <c r="S32" s="29">
        <v>1621</v>
      </c>
      <c r="T32" s="29">
        <v>1814</v>
      </c>
      <c r="U32" s="29">
        <v>2627</v>
      </c>
      <c r="V32" s="29">
        <v>2698</v>
      </c>
      <c r="W32" s="29">
        <v>2668</v>
      </c>
      <c r="X32" s="29">
        <v>2690</v>
      </c>
      <c r="Y32" s="29">
        <v>2115</v>
      </c>
      <c r="Z32" s="29">
        <v>2087</v>
      </c>
      <c r="AA32" s="29">
        <v>2082</v>
      </c>
      <c r="AB32" s="29">
        <v>2102</v>
      </c>
      <c r="AC32" s="29">
        <v>2057</v>
      </c>
      <c r="AD32" s="29">
        <v>2092</v>
      </c>
      <c r="AE32" s="29">
        <v>2119</v>
      </c>
      <c r="AF32" s="29">
        <v>2129</v>
      </c>
      <c r="AG32" s="29">
        <v>2110</v>
      </c>
      <c r="AH32" s="29">
        <v>2126</v>
      </c>
      <c r="AI32" s="29">
        <v>2098</v>
      </c>
      <c r="AJ32" s="29">
        <v>2016</v>
      </c>
      <c r="AK32" s="29">
        <v>1930</v>
      </c>
      <c r="AL32" s="29">
        <v>1940</v>
      </c>
      <c r="AM32" s="29">
        <v>1877</v>
      </c>
      <c r="AN32" s="30">
        <v>1887</v>
      </c>
      <c r="AO32" s="30">
        <v>1884</v>
      </c>
      <c r="AP32" s="30">
        <v>2001</v>
      </c>
      <c r="AQ32" s="30">
        <v>1976</v>
      </c>
      <c r="AR32" s="30">
        <v>12092</v>
      </c>
      <c r="AS32" s="30">
        <v>12097</v>
      </c>
      <c r="AT32" s="30">
        <v>12108</v>
      </c>
      <c r="AU32" s="30">
        <v>12163</v>
      </c>
      <c r="AV32" s="30">
        <v>12200</v>
      </c>
      <c r="AW32" s="30">
        <v>12200</v>
      </c>
      <c r="AX32" s="30">
        <v>12212</v>
      </c>
      <c r="AY32" s="30">
        <v>12135</v>
      </c>
      <c r="AZ32" s="30">
        <v>12125</v>
      </c>
      <c r="BA32" s="30">
        <v>12150</v>
      </c>
      <c r="BB32" s="30">
        <v>12143</v>
      </c>
      <c r="BC32" s="30">
        <v>12131</v>
      </c>
      <c r="BD32" s="30">
        <v>12131</v>
      </c>
      <c r="BE32" s="30">
        <v>12131</v>
      </c>
      <c r="BF32" s="30">
        <v>12131</v>
      </c>
      <c r="BG32" s="30">
        <v>12131</v>
      </c>
      <c r="BH32" s="26">
        <v>19241</v>
      </c>
      <c r="BI32" s="26">
        <v>14037</v>
      </c>
      <c r="BJ32" s="26">
        <v>19971</v>
      </c>
      <c r="BK32" s="26">
        <v>20816</v>
      </c>
    </row>
    <row r="33" spans="1:63" s="27" customFormat="1" ht="13.8" x14ac:dyDescent="0.3">
      <c r="A33" s="24" t="s">
        <v>132</v>
      </c>
      <c r="B33" s="29">
        <v>16903</v>
      </c>
      <c r="C33" s="29">
        <v>16362</v>
      </c>
      <c r="D33" s="29">
        <v>15632</v>
      </c>
      <c r="E33" s="29">
        <v>12568</v>
      </c>
      <c r="F33" s="29">
        <v>14176</v>
      </c>
      <c r="G33" s="29">
        <v>7625</v>
      </c>
      <c r="H33" s="29">
        <v>21288</v>
      </c>
      <c r="I33" s="29">
        <v>27681</v>
      </c>
      <c r="J33" s="29">
        <v>34075</v>
      </c>
      <c r="K33" s="29">
        <v>35044</v>
      </c>
      <c r="L33" s="29">
        <v>36461</v>
      </c>
      <c r="M33" s="29">
        <v>36268</v>
      </c>
      <c r="N33" s="29">
        <v>35190</v>
      </c>
      <c r="O33" s="29">
        <v>35435</v>
      </c>
      <c r="P33" s="29">
        <v>32226</v>
      </c>
      <c r="Q33" s="29">
        <v>23878</v>
      </c>
      <c r="R33" s="29">
        <v>25527</v>
      </c>
      <c r="S33" s="29">
        <v>24980</v>
      </c>
      <c r="T33" s="29">
        <v>20191</v>
      </c>
      <c r="U33" s="29">
        <v>5577</v>
      </c>
      <c r="V33" s="29">
        <v>6058</v>
      </c>
      <c r="W33" s="29">
        <v>5838</v>
      </c>
      <c r="X33" s="29">
        <v>7302</v>
      </c>
      <c r="Y33" s="29">
        <v>8806</v>
      </c>
      <c r="Z33" s="29">
        <v>9215</v>
      </c>
      <c r="AA33" s="29">
        <v>12518</v>
      </c>
      <c r="AB33" s="29">
        <v>10861</v>
      </c>
      <c r="AC33" s="29">
        <v>10835</v>
      </c>
      <c r="AD33" s="29">
        <v>9557</v>
      </c>
      <c r="AE33" s="29">
        <v>10041</v>
      </c>
      <c r="AF33" s="29">
        <v>5705</v>
      </c>
      <c r="AG33" s="29">
        <v>1849</v>
      </c>
      <c r="AH33" s="29">
        <v>2011</v>
      </c>
      <c r="AI33" s="29">
        <v>4153</v>
      </c>
      <c r="AJ33" s="29">
        <v>4450</v>
      </c>
      <c r="AK33" s="29">
        <v>5353</v>
      </c>
      <c r="AL33" s="29">
        <v>4664</v>
      </c>
      <c r="AM33" s="29">
        <v>4378</v>
      </c>
      <c r="AN33" s="30">
        <v>4210</v>
      </c>
      <c r="AO33" s="30">
        <v>3054</v>
      </c>
      <c r="AP33" s="30">
        <v>5786</v>
      </c>
      <c r="AQ33" s="30">
        <v>5568</v>
      </c>
      <c r="AR33" s="30">
        <v>5292</v>
      </c>
      <c r="AS33" s="30">
        <v>5932</v>
      </c>
      <c r="AT33" s="30">
        <v>7054</v>
      </c>
      <c r="AU33" s="30">
        <v>6482</v>
      </c>
      <c r="AV33" s="30">
        <v>6928</v>
      </c>
      <c r="AW33" s="30">
        <v>8880</v>
      </c>
      <c r="AX33" s="30">
        <v>6789</v>
      </c>
      <c r="AY33" s="30">
        <v>7170</v>
      </c>
      <c r="AZ33" s="30">
        <v>7424</v>
      </c>
      <c r="BA33" s="30">
        <v>8721</v>
      </c>
      <c r="BB33" s="30">
        <v>9786</v>
      </c>
      <c r="BC33" s="30">
        <v>11500</v>
      </c>
      <c r="BD33" s="30">
        <v>10543</v>
      </c>
      <c r="BE33" s="30">
        <v>10319</v>
      </c>
      <c r="BF33" s="30">
        <v>10857</v>
      </c>
      <c r="BG33" s="30">
        <v>14372</v>
      </c>
      <c r="BH33" s="26">
        <v>15009</v>
      </c>
      <c r="BI33" s="26">
        <v>359613</v>
      </c>
      <c r="BJ33" s="26">
        <v>14665</v>
      </c>
      <c r="BK33" s="26">
        <v>14857</v>
      </c>
    </row>
    <row r="34" spans="1:63" s="27" customFormat="1" ht="13.8" x14ac:dyDescent="0.3">
      <c r="A34" s="24" t="s">
        <v>133</v>
      </c>
      <c r="B34" s="29">
        <v>57524</v>
      </c>
      <c r="C34" s="29">
        <v>59016</v>
      </c>
      <c r="D34" s="29">
        <v>63826</v>
      </c>
      <c r="E34" s="29">
        <v>103764</v>
      </c>
      <c r="F34" s="29">
        <v>110694</v>
      </c>
      <c r="G34" s="29">
        <v>109389</v>
      </c>
      <c r="H34" s="29">
        <v>110432</v>
      </c>
      <c r="I34" s="29">
        <v>105601</v>
      </c>
      <c r="J34" s="29">
        <v>95500</v>
      </c>
      <c r="K34" s="29">
        <v>96151</v>
      </c>
      <c r="L34" s="29">
        <v>99706</v>
      </c>
      <c r="M34" s="29">
        <v>108334</v>
      </c>
      <c r="N34" s="29">
        <v>102564</v>
      </c>
      <c r="O34" s="29">
        <v>99328</v>
      </c>
      <c r="P34" s="29">
        <v>100825</v>
      </c>
      <c r="Q34" s="29">
        <v>111808</v>
      </c>
      <c r="R34" s="29">
        <v>112022</v>
      </c>
      <c r="S34" s="29">
        <v>117535</v>
      </c>
      <c r="T34" s="29">
        <v>152359</v>
      </c>
      <c r="U34" s="29">
        <v>172667</v>
      </c>
      <c r="V34" s="29">
        <v>147984</v>
      </c>
      <c r="W34" s="29">
        <v>132271</v>
      </c>
      <c r="X34" s="29">
        <v>131391</v>
      </c>
      <c r="Y34" s="29">
        <v>122505</v>
      </c>
      <c r="Z34" s="29">
        <v>118471</v>
      </c>
      <c r="AA34" s="29">
        <v>129032</v>
      </c>
      <c r="AB34" s="29">
        <v>125925</v>
      </c>
      <c r="AC34" s="29">
        <v>137727</v>
      </c>
      <c r="AD34" s="29">
        <v>136568</v>
      </c>
      <c r="AE34" s="29">
        <v>144124</v>
      </c>
      <c r="AF34" s="29">
        <v>147735</v>
      </c>
      <c r="AG34" s="29">
        <v>147669</v>
      </c>
      <c r="AH34" s="29">
        <v>133164</v>
      </c>
      <c r="AI34" s="29">
        <v>128669</v>
      </c>
      <c r="AJ34" s="29">
        <v>139067</v>
      </c>
      <c r="AK34" s="29">
        <v>140715</v>
      </c>
      <c r="AL34" s="29">
        <v>164222</v>
      </c>
      <c r="AM34" s="29">
        <v>174267</v>
      </c>
      <c r="AN34" s="30">
        <v>177746</v>
      </c>
      <c r="AO34" s="30">
        <v>180393</v>
      </c>
      <c r="AP34" s="30">
        <v>180566</v>
      </c>
      <c r="AQ34" s="30">
        <v>163215</v>
      </c>
      <c r="AR34" s="30">
        <v>166647</v>
      </c>
      <c r="AS34" s="30">
        <v>191012</v>
      </c>
      <c r="AT34" s="30">
        <v>156004</v>
      </c>
      <c r="AU34" s="30">
        <v>160380</v>
      </c>
      <c r="AV34" s="30">
        <v>163184</v>
      </c>
      <c r="AW34" s="30">
        <v>198103</v>
      </c>
      <c r="AX34" s="30">
        <v>178452</v>
      </c>
      <c r="AY34" s="30">
        <v>186250</v>
      </c>
      <c r="AZ34" s="30">
        <v>206752</v>
      </c>
      <c r="BA34" s="30">
        <v>248690</v>
      </c>
      <c r="BB34" s="30">
        <v>256477</v>
      </c>
      <c r="BC34" s="30">
        <v>282678</v>
      </c>
      <c r="BD34" s="30">
        <v>317743</v>
      </c>
      <c r="BE34" s="30">
        <v>333296</v>
      </c>
      <c r="BF34" s="30">
        <v>319824</v>
      </c>
      <c r="BG34" s="30">
        <v>322486</v>
      </c>
      <c r="BH34" s="26">
        <v>328561</v>
      </c>
      <c r="BI34" s="26">
        <v>13500</v>
      </c>
      <c r="BJ34" s="26">
        <v>357045</v>
      </c>
      <c r="BK34" s="26">
        <v>359058</v>
      </c>
    </row>
    <row r="35" spans="1:63" s="27" customFormat="1" ht="13.8" x14ac:dyDescent="0.3">
      <c r="A35" s="24" t="s">
        <v>29</v>
      </c>
      <c r="B35" s="25">
        <v>0</v>
      </c>
      <c r="C35" s="25">
        <v>0</v>
      </c>
      <c r="D35" s="25">
        <v>0</v>
      </c>
      <c r="E35" s="25">
        <v>0</v>
      </c>
      <c r="F35" s="25">
        <v>14202</v>
      </c>
      <c r="G35" s="25">
        <v>14202</v>
      </c>
      <c r="H35" s="25">
        <v>14202</v>
      </c>
      <c r="I35" s="25">
        <v>14202</v>
      </c>
      <c r="J35" s="25">
        <v>14202</v>
      </c>
      <c r="K35" s="25">
        <v>14202</v>
      </c>
      <c r="L35" s="25">
        <v>14202</v>
      </c>
      <c r="M35" s="25">
        <v>14211</v>
      </c>
      <c r="N35" s="25">
        <v>14211</v>
      </c>
      <c r="O35" s="25">
        <v>14211</v>
      </c>
      <c r="P35" s="25">
        <v>14211</v>
      </c>
      <c r="Q35" s="25">
        <v>14211</v>
      </c>
      <c r="R35" s="25">
        <v>14211</v>
      </c>
      <c r="S35" s="25">
        <v>15978</v>
      </c>
      <c r="T35" s="25">
        <v>15978</v>
      </c>
      <c r="U35" s="25">
        <v>15978</v>
      </c>
      <c r="V35" s="25">
        <v>15978</v>
      </c>
      <c r="W35" s="25">
        <v>13697</v>
      </c>
      <c r="X35" s="25">
        <v>13697</v>
      </c>
      <c r="Y35" s="25">
        <v>13227</v>
      </c>
      <c r="Z35" s="25">
        <v>13227</v>
      </c>
      <c r="AA35" s="25">
        <v>13227</v>
      </c>
      <c r="AB35" s="25">
        <v>13500</v>
      </c>
      <c r="AC35" s="25">
        <v>13500</v>
      </c>
      <c r="AD35" s="25">
        <v>13500</v>
      </c>
      <c r="AE35" s="25">
        <v>13500</v>
      </c>
      <c r="AF35" s="25">
        <v>13500</v>
      </c>
      <c r="AG35" s="25">
        <v>13500</v>
      </c>
      <c r="AH35" s="25">
        <v>13500</v>
      </c>
      <c r="AI35" s="25">
        <v>13500</v>
      </c>
      <c r="AJ35" s="25">
        <v>13500</v>
      </c>
      <c r="AK35" s="25">
        <v>13500</v>
      </c>
      <c r="AL35" s="25">
        <v>13500</v>
      </c>
      <c r="AM35" s="25">
        <v>13500</v>
      </c>
      <c r="AN35" s="26">
        <v>13500</v>
      </c>
      <c r="AO35" s="26">
        <v>13500</v>
      </c>
      <c r="AP35" s="26">
        <v>13500</v>
      </c>
      <c r="AQ35" s="26">
        <v>13500</v>
      </c>
      <c r="AR35" s="26">
        <v>13500</v>
      </c>
      <c r="AS35" s="26">
        <v>13500</v>
      </c>
      <c r="AT35" s="26">
        <v>13500</v>
      </c>
      <c r="AU35" s="26">
        <v>13500</v>
      </c>
      <c r="AV35" s="26">
        <v>13500</v>
      </c>
      <c r="AW35" s="26">
        <v>13500</v>
      </c>
      <c r="AX35" s="26">
        <v>13500</v>
      </c>
      <c r="AY35" s="26">
        <v>13500</v>
      </c>
      <c r="AZ35" s="26">
        <v>13500</v>
      </c>
      <c r="BA35" s="26">
        <v>13500</v>
      </c>
      <c r="BB35" s="26">
        <v>13500</v>
      </c>
      <c r="BC35" s="26">
        <v>13500</v>
      </c>
      <c r="BD35" s="26">
        <v>13500</v>
      </c>
      <c r="BE35" s="30">
        <v>13500</v>
      </c>
      <c r="BF35" s="26">
        <v>13500</v>
      </c>
      <c r="BG35" s="26">
        <v>13500</v>
      </c>
      <c r="BH35" s="26">
        <v>13500</v>
      </c>
      <c r="BI35" s="26">
        <v>464443</v>
      </c>
      <c r="BJ35" s="26">
        <v>13500</v>
      </c>
      <c r="BK35" s="26">
        <v>13500</v>
      </c>
    </row>
    <row r="36" spans="1:63" s="27" customFormat="1" ht="13.8" x14ac:dyDescent="0.3">
      <c r="A36" s="24" t="s">
        <v>30</v>
      </c>
      <c r="B36" s="25">
        <v>269200</v>
      </c>
      <c r="C36" s="25">
        <v>267940</v>
      </c>
      <c r="D36" s="25">
        <v>264448</v>
      </c>
      <c r="E36" s="25">
        <v>263407</v>
      </c>
      <c r="F36" s="25">
        <v>243187</v>
      </c>
      <c r="G36" s="25">
        <v>236812</v>
      </c>
      <c r="H36" s="25">
        <v>229556</v>
      </c>
      <c r="I36" s="25">
        <v>223907</v>
      </c>
      <c r="J36" s="25">
        <v>221059</v>
      </c>
      <c r="K36" s="25">
        <v>218660</v>
      </c>
      <c r="L36" s="25">
        <v>213220</v>
      </c>
      <c r="M36" s="25">
        <v>217387</v>
      </c>
      <c r="N36" s="25">
        <v>217580</v>
      </c>
      <c r="O36" s="25">
        <v>217188</v>
      </c>
      <c r="P36" s="25">
        <v>217005</v>
      </c>
      <c r="Q36" s="25">
        <v>214171</v>
      </c>
      <c r="R36" s="25">
        <v>211006</v>
      </c>
      <c r="S36" s="25">
        <v>205672</v>
      </c>
      <c r="T36" s="25">
        <v>202638</v>
      </c>
      <c r="U36" s="25">
        <v>199931</v>
      </c>
      <c r="V36" s="25">
        <v>194194</v>
      </c>
      <c r="W36" s="25">
        <v>192820</v>
      </c>
      <c r="X36" s="25">
        <v>198917</v>
      </c>
      <c r="Y36" s="25">
        <v>193721</v>
      </c>
      <c r="Z36" s="25">
        <v>190719</v>
      </c>
      <c r="AA36" s="25">
        <v>188883</v>
      </c>
      <c r="AB36" s="25">
        <v>186916</v>
      </c>
      <c r="AC36" s="25">
        <v>190852</v>
      </c>
      <c r="AD36" s="25">
        <v>192524</v>
      </c>
      <c r="AE36" s="25">
        <v>190490</v>
      </c>
      <c r="AF36" s="25">
        <v>187925</v>
      </c>
      <c r="AG36" s="25">
        <v>187860</v>
      </c>
      <c r="AH36" s="25">
        <v>188335</v>
      </c>
      <c r="AI36" s="25">
        <v>188600</v>
      </c>
      <c r="AJ36" s="25">
        <v>187213</v>
      </c>
      <c r="AK36" s="25">
        <v>191596</v>
      </c>
      <c r="AL36" s="25">
        <v>192066</v>
      </c>
      <c r="AM36" s="25">
        <v>190139</v>
      </c>
      <c r="AN36" s="26">
        <v>204390</v>
      </c>
      <c r="AO36" s="26">
        <v>212188</v>
      </c>
      <c r="AP36" s="26">
        <v>223009</v>
      </c>
      <c r="AQ36" s="26">
        <v>235627</v>
      </c>
      <c r="AR36" s="26">
        <v>248250</v>
      </c>
      <c r="AS36" s="26">
        <v>275200</v>
      </c>
      <c r="AT36" s="26">
        <v>288639</v>
      </c>
      <c r="AU36" s="26">
        <v>313144</v>
      </c>
      <c r="AV36" s="26">
        <v>332952</v>
      </c>
      <c r="AW36" s="26">
        <v>346383</v>
      </c>
      <c r="AX36" s="26">
        <v>349820</v>
      </c>
      <c r="AY36" s="26">
        <v>362292</v>
      </c>
      <c r="AZ36" s="26">
        <v>379050</v>
      </c>
      <c r="BA36" s="26">
        <v>386466</v>
      </c>
      <c r="BB36" s="26">
        <v>395419</v>
      </c>
      <c r="BC36" s="26">
        <v>409862</v>
      </c>
      <c r="BD36" s="26">
        <v>426325</v>
      </c>
      <c r="BE36" s="30">
        <v>412911</v>
      </c>
      <c r="BF36" s="26">
        <v>426979</v>
      </c>
      <c r="BG36" s="26">
        <v>451976</v>
      </c>
      <c r="BH36" s="26">
        <v>466983</v>
      </c>
      <c r="BI36" s="26">
        <v>139</v>
      </c>
      <c r="BJ36" s="26">
        <v>468152</v>
      </c>
      <c r="BK36" s="26">
        <v>471146</v>
      </c>
    </row>
    <row r="37" spans="1:63" s="27" customFormat="1" ht="13.8" x14ac:dyDescent="0.3">
      <c r="A37" s="24" t="s">
        <v>134</v>
      </c>
      <c r="B37" s="25">
        <v>5059</v>
      </c>
      <c r="C37" s="25">
        <v>4507</v>
      </c>
      <c r="D37" s="25">
        <v>4073</v>
      </c>
      <c r="E37" s="25">
        <v>8132</v>
      </c>
      <c r="F37" s="25">
        <v>5731</v>
      </c>
      <c r="G37" s="25">
        <v>5240</v>
      </c>
      <c r="H37" s="25">
        <v>4603</v>
      </c>
      <c r="I37" s="25">
        <v>6169</v>
      </c>
      <c r="J37" s="25">
        <v>5718</v>
      </c>
      <c r="K37" s="25">
        <v>5267</v>
      </c>
      <c r="L37" s="25">
        <v>4816</v>
      </c>
      <c r="M37" s="25">
        <v>4365</v>
      </c>
      <c r="N37" s="25">
        <v>4063</v>
      </c>
      <c r="O37" s="25">
        <v>3490</v>
      </c>
      <c r="P37" s="25">
        <v>3134</v>
      </c>
      <c r="Q37" s="25">
        <v>2608</v>
      </c>
      <c r="R37" s="25">
        <v>2150</v>
      </c>
      <c r="S37" s="25">
        <v>1827</v>
      </c>
      <c r="T37" s="25">
        <v>580</v>
      </c>
      <c r="U37" s="25">
        <v>473</v>
      </c>
      <c r="V37" s="25">
        <v>366</v>
      </c>
      <c r="W37" s="25">
        <v>258</v>
      </c>
      <c r="X37" s="25">
        <v>897</v>
      </c>
      <c r="Y37" s="25">
        <v>758</v>
      </c>
      <c r="Z37" s="25">
        <v>1313</v>
      </c>
      <c r="AA37" s="25">
        <v>1263</v>
      </c>
      <c r="AB37" s="25">
        <v>1198</v>
      </c>
      <c r="AC37" s="25">
        <v>1124</v>
      </c>
      <c r="AD37" s="25">
        <v>1047</v>
      </c>
      <c r="AE37" s="25">
        <v>1037</v>
      </c>
      <c r="AF37" s="25">
        <v>957</v>
      </c>
      <c r="AG37" s="25">
        <v>879</v>
      </c>
      <c r="AH37" s="25">
        <v>801</v>
      </c>
      <c r="AI37" s="25">
        <v>726</v>
      </c>
      <c r="AJ37" s="25">
        <v>678</v>
      </c>
      <c r="AK37" s="25">
        <v>600</v>
      </c>
      <c r="AL37" s="25">
        <v>739</v>
      </c>
      <c r="AM37" s="25">
        <v>1090</v>
      </c>
      <c r="AN37" s="26">
        <v>1091</v>
      </c>
      <c r="AO37" s="26">
        <v>1096</v>
      </c>
      <c r="AP37" s="26">
        <v>1194</v>
      </c>
      <c r="AQ37" s="26">
        <v>1073</v>
      </c>
      <c r="AR37" s="26">
        <v>1042</v>
      </c>
      <c r="AS37" s="26">
        <v>945</v>
      </c>
      <c r="AT37" s="26">
        <v>950</v>
      </c>
      <c r="AU37" s="26">
        <v>896</v>
      </c>
      <c r="AV37" s="26">
        <v>825</v>
      </c>
      <c r="AW37" s="26">
        <v>808</v>
      </c>
      <c r="AX37" s="26">
        <v>734</v>
      </c>
      <c r="AY37" s="26">
        <v>794</v>
      </c>
      <c r="AZ37" s="26">
        <v>717</v>
      </c>
      <c r="BA37" s="26">
        <v>641</v>
      </c>
      <c r="BB37" s="26">
        <v>564</v>
      </c>
      <c r="BC37" s="26">
        <v>488</v>
      </c>
      <c r="BD37" s="26">
        <v>412</v>
      </c>
      <c r="BE37" s="30">
        <v>337</v>
      </c>
      <c r="BF37" s="26">
        <v>262</v>
      </c>
      <c r="BG37" s="26">
        <v>206</v>
      </c>
      <c r="BH37" s="26">
        <v>164</v>
      </c>
      <c r="BI37" s="26"/>
      <c r="BJ37" s="26">
        <v>111</v>
      </c>
      <c r="BK37" s="26">
        <v>92</v>
      </c>
    </row>
    <row r="38" spans="1:63" s="27" customFormat="1" ht="13.8" x14ac:dyDescent="0.3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43"/>
      <c r="BA38" s="43"/>
      <c r="BB38" s="43"/>
      <c r="BC38" s="43"/>
      <c r="BD38" s="43"/>
      <c r="BE38" s="43"/>
      <c r="BF38" s="43"/>
      <c r="BG38" s="43"/>
      <c r="BH38" s="43"/>
      <c r="BI38" s="43">
        <f t="shared" ref="BI38" si="16">BI39+BI52+BI61</f>
        <v>2455310</v>
      </c>
      <c r="BJ38" s="43"/>
      <c r="BK38" s="43"/>
    </row>
    <row r="39" spans="1:63" s="19" customFormat="1" ht="18.75" customHeight="1" x14ac:dyDescent="0.3">
      <c r="A39" s="16" t="s">
        <v>38</v>
      </c>
      <c r="B39" s="17">
        <v>1815772</v>
      </c>
      <c r="C39" s="17">
        <v>1814816</v>
      </c>
      <c r="D39" s="17">
        <v>1850826</v>
      </c>
      <c r="E39" s="17">
        <v>1764582</v>
      </c>
      <c r="F39" s="17">
        <v>1739047</v>
      </c>
      <c r="G39" s="17">
        <v>1739774</v>
      </c>
      <c r="H39" s="17">
        <v>1636345</v>
      </c>
      <c r="I39" s="17">
        <v>1527322</v>
      </c>
      <c r="J39" s="17">
        <v>1449688</v>
      </c>
      <c r="K39" s="17">
        <v>1411498</v>
      </c>
      <c r="L39" s="17">
        <v>1380118</v>
      </c>
      <c r="M39" s="17">
        <v>1354054</v>
      </c>
      <c r="N39" s="17">
        <v>1310868</v>
      </c>
      <c r="O39" s="17">
        <v>1245302</v>
      </c>
      <c r="P39" s="17">
        <v>1230479</v>
      </c>
      <c r="Q39" s="17">
        <v>1216040</v>
      </c>
      <c r="R39" s="17">
        <v>1205567</v>
      </c>
      <c r="S39" s="17">
        <v>1079558</v>
      </c>
      <c r="T39" s="17">
        <v>1101436</v>
      </c>
      <c r="U39" s="17">
        <v>1102481</v>
      </c>
      <c r="V39" s="17">
        <v>1070720</v>
      </c>
      <c r="W39" s="17">
        <v>1045137</v>
      </c>
      <c r="X39" s="17">
        <v>1031256</v>
      </c>
      <c r="Y39" s="17">
        <v>975158</v>
      </c>
      <c r="Z39" s="17">
        <v>945636</v>
      </c>
      <c r="AA39" s="17">
        <v>967727</v>
      </c>
      <c r="AB39" s="17">
        <v>960013</v>
      </c>
      <c r="AC39" s="17">
        <v>959659</v>
      </c>
      <c r="AD39" s="17">
        <v>951523</v>
      </c>
      <c r="AE39" s="17">
        <v>1015805</v>
      </c>
      <c r="AF39" s="17">
        <v>1061317</v>
      </c>
      <c r="AG39" s="17">
        <v>1094641</v>
      </c>
      <c r="AH39" s="17">
        <v>1174783</v>
      </c>
      <c r="AI39" s="17">
        <v>1193144</v>
      </c>
      <c r="AJ39" s="17">
        <v>1221756</v>
      </c>
      <c r="AK39" s="17">
        <v>1207803</v>
      </c>
      <c r="AL39" s="18">
        <f t="shared" ref="AL39:BH39" si="17">AL40+AL53+AL62</f>
        <v>1352094</v>
      </c>
      <c r="AM39" s="18">
        <f t="shared" si="17"/>
        <v>1344149</v>
      </c>
      <c r="AN39" s="18">
        <f t="shared" si="17"/>
        <v>1438867</v>
      </c>
      <c r="AO39" s="18">
        <f t="shared" si="17"/>
        <v>1582479</v>
      </c>
      <c r="AP39" s="18">
        <f t="shared" si="17"/>
        <v>1587050</v>
      </c>
      <c r="AQ39" s="18">
        <f t="shared" si="17"/>
        <v>1608066</v>
      </c>
      <c r="AR39" s="18">
        <f t="shared" si="17"/>
        <v>1703679</v>
      </c>
      <c r="AS39" s="18">
        <f t="shared" si="17"/>
        <v>1773660</v>
      </c>
      <c r="AT39" s="18">
        <f t="shared" si="17"/>
        <v>1772808</v>
      </c>
      <c r="AU39" s="18">
        <f t="shared" si="17"/>
        <v>1815910</v>
      </c>
      <c r="AV39" s="18">
        <f t="shared" si="17"/>
        <v>1931937</v>
      </c>
      <c r="AW39" s="18">
        <f t="shared" si="17"/>
        <v>1958936</v>
      </c>
      <c r="AX39" s="18">
        <f t="shared" si="17"/>
        <v>1911166</v>
      </c>
      <c r="AY39" s="18">
        <f t="shared" si="17"/>
        <v>1984394</v>
      </c>
      <c r="AZ39" s="37">
        <f t="shared" si="17"/>
        <v>1986646</v>
      </c>
      <c r="BA39" s="37">
        <f t="shared" si="17"/>
        <v>1991897</v>
      </c>
      <c r="BB39" s="37">
        <f t="shared" si="17"/>
        <v>1972201</v>
      </c>
      <c r="BC39" s="37">
        <f t="shared" si="17"/>
        <v>2034242</v>
      </c>
      <c r="BD39" s="37">
        <f t="shared" si="17"/>
        <v>2057220</v>
      </c>
      <c r="BE39" s="37">
        <f t="shared" si="17"/>
        <v>2202192</v>
      </c>
      <c r="BF39" s="37">
        <f t="shared" si="17"/>
        <v>2166822</v>
      </c>
      <c r="BG39" s="37">
        <f t="shared" si="17"/>
        <v>2194550</v>
      </c>
      <c r="BH39" s="37">
        <f t="shared" si="17"/>
        <v>2291793</v>
      </c>
      <c r="BI39" s="37">
        <f t="shared" ref="BI39" si="18">BI40+BI41+BI42+BI43+BI45+BI47+BI49+BI51+BI48+BI50</f>
        <v>426929</v>
      </c>
      <c r="BJ39" s="37">
        <v>2377901</v>
      </c>
      <c r="BK39" s="37">
        <v>2402370</v>
      </c>
    </row>
    <row r="40" spans="1:63" s="23" customFormat="1" ht="13.8" x14ac:dyDescent="0.3">
      <c r="A40" s="20" t="s">
        <v>39</v>
      </c>
      <c r="B40" s="21">
        <f t="shared" ref="B40:BH40" si="19">B41+B42+B43+B44+B46+B48+B50+B52+B49+B51</f>
        <v>424315</v>
      </c>
      <c r="C40" s="21">
        <f t="shared" si="19"/>
        <v>430729</v>
      </c>
      <c r="D40" s="21">
        <f t="shared" si="19"/>
        <v>499801</v>
      </c>
      <c r="E40" s="21">
        <f t="shared" si="19"/>
        <v>504670</v>
      </c>
      <c r="F40" s="21">
        <f t="shared" si="19"/>
        <v>485168</v>
      </c>
      <c r="G40" s="21">
        <f t="shared" si="19"/>
        <v>497321</v>
      </c>
      <c r="H40" s="21">
        <f t="shared" si="19"/>
        <v>432457</v>
      </c>
      <c r="I40" s="21">
        <f t="shared" si="19"/>
        <v>436130</v>
      </c>
      <c r="J40" s="21">
        <f t="shared" si="19"/>
        <v>409951</v>
      </c>
      <c r="K40" s="21">
        <f t="shared" si="19"/>
        <v>422189</v>
      </c>
      <c r="L40" s="21">
        <f t="shared" si="19"/>
        <v>422819</v>
      </c>
      <c r="M40" s="21">
        <f t="shared" si="19"/>
        <v>387367</v>
      </c>
      <c r="N40" s="21">
        <f t="shared" si="19"/>
        <v>367664</v>
      </c>
      <c r="O40" s="21">
        <f t="shared" si="19"/>
        <v>382824</v>
      </c>
      <c r="P40" s="21">
        <f t="shared" si="19"/>
        <v>358772</v>
      </c>
      <c r="Q40" s="21">
        <f t="shared" si="19"/>
        <v>321500</v>
      </c>
      <c r="R40" s="21">
        <f t="shared" si="19"/>
        <v>317278</v>
      </c>
      <c r="S40" s="21">
        <f t="shared" si="19"/>
        <v>223379</v>
      </c>
      <c r="T40" s="21">
        <f t="shared" si="19"/>
        <v>200282</v>
      </c>
      <c r="U40" s="21">
        <f t="shared" si="19"/>
        <v>185384</v>
      </c>
      <c r="V40" s="21">
        <f t="shared" si="19"/>
        <v>186821</v>
      </c>
      <c r="W40" s="21">
        <f t="shared" si="19"/>
        <v>189631</v>
      </c>
      <c r="X40" s="21">
        <f t="shared" si="19"/>
        <v>209075</v>
      </c>
      <c r="Y40" s="21">
        <f t="shared" si="19"/>
        <v>223230</v>
      </c>
      <c r="Z40" s="21">
        <f t="shared" si="19"/>
        <v>207945</v>
      </c>
      <c r="AA40" s="21">
        <f t="shared" si="19"/>
        <v>215178</v>
      </c>
      <c r="AB40" s="21">
        <f t="shared" si="19"/>
        <v>234286</v>
      </c>
      <c r="AC40" s="21">
        <f t="shared" si="19"/>
        <v>209401</v>
      </c>
      <c r="AD40" s="21">
        <f t="shared" si="19"/>
        <v>202100</v>
      </c>
      <c r="AE40" s="21">
        <f t="shared" si="19"/>
        <v>240864</v>
      </c>
      <c r="AF40" s="21">
        <f t="shared" si="19"/>
        <v>267322</v>
      </c>
      <c r="AG40" s="21">
        <f t="shared" si="19"/>
        <v>257509</v>
      </c>
      <c r="AH40" s="21">
        <f t="shared" si="19"/>
        <v>283422</v>
      </c>
      <c r="AI40" s="21">
        <f t="shared" si="19"/>
        <v>302801</v>
      </c>
      <c r="AJ40" s="21">
        <f t="shared" si="19"/>
        <v>308675</v>
      </c>
      <c r="AK40" s="21">
        <f t="shared" si="19"/>
        <v>279395</v>
      </c>
      <c r="AL40" s="22">
        <f t="shared" si="19"/>
        <v>377807</v>
      </c>
      <c r="AM40" s="22">
        <f t="shared" si="19"/>
        <v>351416</v>
      </c>
      <c r="AN40" s="22">
        <f t="shared" si="19"/>
        <v>442214</v>
      </c>
      <c r="AO40" s="22">
        <f t="shared" si="19"/>
        <v>493909</v>
      </c>
      <c r="AP40" s="22">
        <f t="shared" si="19"/>
        <v>431741</v>
      </c>
      <c r="AQ40" s="22">
        <f t="shared" si="19"/>
        <v>420190</v>
      </c>
      <c r="AR40" s="22">
        <f t="shared" si="19"/>
        <v>446086</v>
      </c>
      <c r="AS40" s="22">
        <f t="shared" si="19"/>
        <v>461949</v>
      </c>
      <c r="AT40" s="22">
        <f t="shared" si="19"/>
        <v>463699</v>
      </c>
      <c r="AU40" s="22">
        <f t="shared" si="19"/>
        <v>488453</v>
      </c>
      <c r="AV40" s="22">
        <f t="shared" si="19"/>
        <v>543264</v>
      </c>
      <c r="AW40" s="22">
        <f t="shared" si="19"/>
        <v>421314</v>
      </c>
      <c r="AX40" s="22">
        <f t="shared" si="19"/>
        <v>446109</v>
      </c>
      <c r="AY40" s="22">
        <f t="shared" si="19"/>
        <v>428992</v>
      </c>
      <c r="AZ40" s="38">
        <f t="shared" si="19"/>
        <v>420581</v>
      </c>
      <c r="BA40" s="38">
        <f t="shared" si="19"/>
        <v>446523</v>
      </c>
      <c r="BB40" s="38">
        <f t="shared" si="19"/>
        <v>427580</v>
      </c>
      <c r="BC40" s="38">
        <f t="shared" si="19"/>
        <v>474059</v>
      </c>
      <c r="BD40" s="38">
        <f t="shared" si="19"/>
        <v>506221</v>
      </c>
      <c r="BE40" s="38">
        <f t="shared" si="19"/>
        <v>474031</v>
      </c>
      <c r="BF40" s="38">
        <f t="shared" si="19"/>
        <v>438145</v>
      </c>
      <c r="BG40" s="38">
        <f t="shared" si="19"/>
        <v>403144</v>
      </c>
      <c r="BH40" s="38">
        <f t="shared" si="19"/>
        <v>470961</v>
      </c>
      <c r="BI40" s="38">
        <v>30389</v>
      </c>
      <c r="BJ40" s="38">
        <v>438164</v>
      </c>
      <c r="BK40" s="38">
        <v>458215</v>
      </c>
    </row>
    <row r="41" spans="1:63" s="27" customFormat="1" ht="12.75" customHeight="1" x14ac:dyDescent="0.3">
      <c r="A41" s="24" t="s">
        <v>40</v>
      </c>
      <c r="B41" s="25">
        <v>25907</v>
      </c>
      <c r="C41" s="25">
        <v>28585</v>
      </c>
      <c r="D41" s="25">
        <v>30723</v>
      </c>
      <c r="E41" s="25">
        <v>23735</v>
      </c>
      <c r="F41" s="25">
        <v>23117</v>
      </c>
      <c r="G41" s="25">
        <v>29064</v>
      </c>
      <c r="H41" s="25">
        <v>24211</v>
      </c>
      <c r="I41" s="25">
        <v>16975</v>
      </c>
      <c r="J41" s="25">
        <v>17962</v>
      </c>
      <c r="K41" s="25">
        <v>22855</v>
      </c>
      <c r="L41" s="25">
        <v>25161</v>
      </c>
      <c r="M41" s="25">
        <v>20765</v>
      </c>
      <c r="N41" s="25">
        <v>21268</v>
      </c>
      <c r="O41" s="25">
        <v>26059</v>
      </c>
      <c r="P41" s="25">
        <v>26761</v>
      </c>
      <c r="Q41" s="25">
        <v>16429</v>
      </c>
      <c r="R41" s="25">
        <v>18441</v>
      </c>
      <c r="S41" s="25">
        <v>21436</v>
      </c>
      <c r="T41" s="25">
        <v>24596</v>
      </c>
      <c r="U41" s="25">
        <v>17656</v>
      </c>
      <c r="V41" s="25">
        <v>20074</v>
      </c>
      <c r="W41" s="25">
        <v>23213</v>
      </c>
      <c r="X41" s="25">
        <v>26287</v>
      </c>
      <c r="Y41" s="25">
        <v>15548</v>
      </c>
      <c r="Z41" s="25">
        <v>16227</v>
      </c>
      <c r="AA41" s="25">
        <v>20460</v>
      </c>
      <c r="AB41" s="25">
        <v>25087</v>
      </c>
      <c r="AC41" s="25">
        <v>20484</v>
      </c>
      <c r="AD41" s="25">
        <v>17602</v>
      </c>
      <c r="AE41" s="25">
        <v>22544</v>
      </c>
      <c r="AF41" s="25">
        <v>27691</v>
      </c>
      <c r="AG41" s="25">
        <v>21858</v>
      </c>
      <c r="AH41" s="25">
        <v>17678</v>
      </c>
      <c r="AI41" s="25">
        <v>22416</v>
      </c>
      <c r="AJ41" s="25">
        <v>26992</v>
      </c>
      <c r="AK41" s="25">
        <v>15450</v>
      </c>
      <c r="AL41" s="25">
        <v>10190</v>
      </c>
      <c r="AM41" s="25">
        <v>19000</v>
      </c>
      <c r="AN41" s="26">
        <v>26636</v>
      </c>
      <c r="AO41" s="26">
        <v>27272</v>
      </c>
      <c r="AP41" s="26">
        <v>21853</v>
      </c>
      <c r="AQ41" s="26">
        <v>32857</v>
      </c>
      <c r="AR41" s="26">
        <v>43123</v>
      </c>
      <c r="AS41" s="30">
        <v>37882</v>
      </c>
      <c r="AT41" s="26">
        <v>28544</v>
      </c>
      <c r="AU41" s="26">
        <v>37105</v>
      </c>
      <c r="AV41" s="30">
        <v>48220</v>
      </c>
      <c r="AW41" s="30">
        <v>42079</v>
      </c>
      <c r="AX41" s="26">
        <v>25918</v>
      </c>
      <c r="AY41" s="26">
        <v>35354</v>
      </c>
      <c r="AZ41" s="26">
        <v>41008</v>
      </c>
      <c r="BA41" s="26">
        <v>32002</v>
      </c>
      <c r="BB41" s="26">
        <v>23322</v>
      </c>
      <c r="BC41" s="26">
        <v>32323</v>
      </c>
      <c r="BD41" s="26">
        <v>40327</v>
      </c>
      <c r="BE41" s="26">
        <v>29909</v>
      </c>
      <c r="BF41" s="26">
        <v>26041</v>
      </c>
      <c r="BG41" s="26">
        <v>32360</v>
      </c>
      <c r="BH41" s="26">
        <v>38762</v>
      </c>
      <c r="BI41" s="26">
        <v>60985</v>
      </c>
      <c r="BJ41" s="26">
        <v>24398</v>
      </c>
      <c r="BK41" s="26">
        <v>27580</v>
      </c>
    </row>
    <row r="42" spans="1:63" s="27" customFormat="1" ht="12.75" customHeight="1" x14ac:dyDescent="0.3">
      <c r="A42" s="24" t="s">
        <v>41</v>
      </c>
      <c r="B42" s="25">
        <v>41024</v>
      </c>
      <c r="C42" s="25">
        <v>37856</v>
      </c>
      <c r="D42" s="25">
        <v>37245</v>
      </c>
      <c r="E42" s="25">
        <v>36403</v>
      </c>
      <c r="F42" s="25">
        <v>18101</v>
      </c>
      <c r="G42" s="25">
        <v>30188</v>
      </c>
      <c r="H42" s="25">
        <v>27291</v>
      </c>
      <c r="I42" s="25">
        <v>30565</v>
      </c>
      <c r="J42" s="25">
        <v>36555</v>
      </c>
      <c r="K42" s="25">
        <v>40600</v>
      </c>
      <c r="L42" s="25">
        <v>46585</v>
      </c>
      <c r="M42" s="25">
        <v>46979</v>
      </c>
      <c r="N42" s="25">
        <v>49641</v>
      </c>
      <c r="O42" s="25">
        <v>41333</v>
      </c>
      <c r="P42" s="25">
        <v>34267</v>
      </c>
      <c r="Q42" s="25">
        <v>20758</v>
      </c>
      <c r="R42" s="25">
        <v>30160</v>
      </c>
      <c r="S42" s="25">
        <v>30353</v>
      </c>
      <c r="T42" s="25">
        <v>26047</v>
      </c>
      <c r="U42" s="25">
        <v>20330</v>
      </c>
      <c r="V42" s="25">
        <v>30364</v>
      </c>
      <c r="W42" s="25">
        <v>33765</v>
      </c>
      <c r="X42" s="25">
        <v>30869</v>
      </c>
      <c r="Y42" s="25">
        <v>28165</v>
      </c>
      <c r="Z42" s="25">
        <v>19940</v>
      </c>
      <c r="AA42" s="25">
        <v>25991</v>
      </c>
      <c r="AB42" s="25">
        <v>28686</v>
      </c>
      <c r="AC42" s="25">
        <v>27405</v>
      </c>
      <c r="AD42" s="25">
        <v>37455</v>
      </c>
      <c r="AE42" s="25">
        <v>43608</v>
      </c>
      <c r="AF42" s="25">
        <v>46123</v>
      </c>
      <c r="AG42" s="25">
        <v>26853</v>
      </c>
      <c r="AH42" s="25">
        <v>39315</v>
      </c>
      <c r="AI42" s="25">
        <v>44329</v>
      </c>
      <c r="AJ42" s="25">
        <v>39559</v>
      </c>
      <c r="AK42" s="25">
        <v>35123</v>
      </c>
      <c r="AL42" s="25">
        <v>58812</v>
      </c>
      <c r="AM42" s="25">
        <v>46958</v>
      </c>
      <c r="AN42" s="26">
        <v>68583</v>
      </c>
      <c r="AO42" s="26">
        <v>87756</v>
      </c>
      <c r="AP42" s="26">
        <v>134694</v>
      </c>
      <c r="AQ42" s="26">
        <v>136543</v>
      </c>
      <c r="AR42" s="26">
        <v>130186</v>
      </c>
      <c r="AS42" s="30">
        <v>115340</v>
      </c>
      <c r="AT42" s="26">
        <v>132343</v>
      </c>
      <c r="AU42" s="26">
        <v>152829</v>
      </c>
      <c r="AV42" s="30">
        <v>178682</v>
      </c>
      <c r="AW42" s="30">
        <v>106976</v>
      </c>
      <c r="AX42" s="26">
        <v>99921</v>
      </c>
      <c r="AY42" s="26">
        <v>76592</v>
      </c>
      <c r="AZ42" s="26">
        <v>60934</v>
      </c>
      <c r="BA42" s="26">
        <v>56071</v>
      </c>
      <c r="BB42" s="26">
        <v>67356</v>
      </c>
      <c r="BC42" s="26">
        <v>85312</v>
      </c>
      <c r="BD42" s="26">
        <v>112888</v>
      </c>
      <c r="BE42" s="26">
        <v>94373</v>
      </c>
      <c r="BF42" s="26">
        <v>95950</v>
      </c>
      <c r="BG42" s="26">
        <v>92047</v>
      </c>
      <c r="BH42" s="26">
        <v>98289</v>
      </c>
      <c r="BI42" s="26">
        <v>5174</v>
      </c>
      <c r="BJ42" s="26">
        <v>68196</v>
      </c>
      <c r="BK42" s="26">
        <v>77460</v>
      </c>
    </row>
    <row r="43" spans="1:63" s="27" customFormat="1" ht="12.75" customHeight="1" x14ac:dyDescent="0.3">
      <c r="A43" s="40" t="s">
        <v>42</v>
      </c>
      <c r="B43" s="25">
        <v>1569</v>
      </c>
      <c r="C43" s="25">
        <v>6600</v>
      </c>
      <c r="D43" s="25">
        <v>7542</v>
      </c>
      <c r="E43" s="25">
        <v>4966</v>
      </c>
      <c r="F43" s="25">
        <v>2801</v>
      </c>
      <c r="G43" s="25">
        <v>944</v>
      </c>
      <c r="H43" s="25">
        <v>4920</v>
      </c>
      <c r="I43" s="25">
        <v>9573</v>
      </c>
      <c r="J43" s="25">
        <v>4268</v>
      </c>
      <c r="K43" s="25">
        <v>5310</v>
      </c>
      <c r="L43" s="25">
        <v>5805</v>
      </c>
      <c r="M43" s="25">
        <v>10980</v>
      </c>
      <c r="N43" s="25">
        <v>3020</v>
      </c>
      <c r="O43" s="25">
        <v>1535</v>
      </c>
      <c r="P43" s="25">
        <v>3537</v>
      </c>
      <c r="Q43" s="25">
        <v>3957</v>
      </c>
      <c r="R43" s="25">
        <v>3021</v>
      </c>
      <c r="S43" s="25">
        <v>1764</v>
      </c>
      <c r="T43" s="25">
        <v>1824</v>
      </c>
      <c r="U43" s="25">
        <v>2144</v>
      </c>
      <c r="V43" s="25">
        <v>1421</v>
      </c>
      <c r="W43" s="25">
        <v>1591</v>
      </c>
      <c r="X43" s="25">
        <v>1574</v>
      </c>
      <c r="Y43" s="25">
        <v>1172</v>
      </c>
      <c r="Z43" s="25">
        <v>888</v>
      </c>
      <c r="AA43" s="25">
        <v>1269</v>
      </c>
      <c r="AB43" s="25">
        <v>1084</v>
      </c>
      <c r="AC43" s="25">
        <v>4918</v>
      </c>
      <c r="AD43" s="25">
        <v>1742</v>
      </c>
      <c r="AE43" s="25">
        <v>3190</v>
      </c>
      <c r="AF43" s="25">
        <v>1603</v>
      </c>
      <c r="AG43" s="25">
        <v>6799</v>
      </c>
      <c r="AH43" s="25">
        <v>19508</v>
      </c>
      <c r="AI43" s="25">
        <v>1005</v>
      </c>
      <c r="AJ43" s="25">
        <v>951</v>
      </c>
      <c r="AK43" s="25">
        <v>9567</v>
      </c>
      <c r="AL43" s="25">
        <v>3009</v>
      </c>
      <c r="AM43" s="25">
        <v>2903</v>
      </c>
      <c r="AN43" s="26">
        <v>8403</v>
      </c>
      <c r="AO43" s="26">
        <v>7553</v>
      </c>
      <c r="AP43" s="26">
        <v>6879</v>
      </c>
      <c r="AQ43" s="26">
        <v>11662</v>
      </c>
      <c r="AR43" s="26">
        <v>14916</v>
      </c>
      <c r="AS43" s="30">
        <v>7086</v>
      </c>
      <c r="AT43" s="26">
        <v>14500</v>
      </c>
      <c r="AU43" s="26">
        <v>9702</v>
      </c>
      <c r="AV43" s="30">
        <v>25011</v>
      </c>
      <c r="AW43" s="30">
        <v>25138</v>
      </c>
      <c r="AX43" s="26">
        <v>7133</v>
      </c>
      <c r="AY43" s="26">
        <v>3670</v>
      </c>
      <c r="AZ43" s="26">
        <v>4915</v>
      </c>
      <c r="BA43" s="26">
        <v>8230</v>
      </c>
      <c r="BB43" s="26">
        <v>1692</v>
      </c>
      <c r="BC43" s="26">
        <v>7108</v>
      </c>
      <c r="BD43" s="26">
        <v>390</v>
      </c>
      <c r="BE43" s="26">
        <v>1296</v>
      </c>
      <c r="BF43" s="26">
        <v>105</v>
      </c>
      <c r="BG43" s="26">
        <v>318</v>
      </c>
      <c r="BH43" s="26">
        <v>3920</v>
      </c>
      <c r="BI43" s="26">
        <v>235213</v>
      </c>
      <c r="BJ43" s="26">
        <v>80</v>
      </c>
      <c r="BK43" s="26">
        <v>4253</v>
      </c>
    </row>
    <row r="44" spans="1:63" s="27" customFormat="1" ht="12.75" customHeight="1" x14ac:dyDescent="0.3">
      <c r="A44" s="40" t="s">
        <v>43</v>
      </c>
      <c r="B44" s="25">
        <v>330416</v>
      </c>
      <c r="C44" s="25">
        <v>333970</v>
      </c>
      <c r="D44" s="25">
        <v>400182</v>
      </c>
      <c r="E44" s="25">
        <v>420056</v>
      </c>
      <c r="F44" s="25">
        <v>426417</v>
      </c>
      <c r="G44" s="25">
        <v>422002</v>
      </c>
      <c r="H44" s="25">
        <v>359848</v>
      </c>
      <c r="I44" s="25">
        <v>353045</v>
      </c>
      <c r="J44" s="25">
        <v>336272</v>
      </c>
      <c r="K44" s="25">
        <v>323417</v>
      </c>
      <c r="L44" s="25">
        <v>301217</v>
      </c>
      <c r="M44" s="25">
        <v>261691</v>
      </c>
      <c r="N44" s="25">
        <v>237690</v>
      </c>
      <c r="O44" s="25">
        <v>267768</v>
      </c>
      <c r="P44" s="25">
        <v>248509</v>
      </c>
      <c r="Q44" s="25">
        <v>233740</v>
      </c>
      <c r="R44" s="25">
        <v>216351</v>
      </c>
      <c r="S44" s="25">
        <v>137997</v>
      </c>
      <c r="T44" s="25">
        <v>125756</v>
      </c>
      <c r="U44" s="25">
        <v>124642</v>
      </c>
      <c r="V44" s="25">
        <v>117496</v>
      </c>
      <c r="W44" s="25">
        <v>115854</v>
      </c>
      <c r="X44" s="25">
        <v>134642</v>
      </c>
      <c r="Y44" s="25">
        <v>163398</v>
      </c>
      <c r="Z44" s="25">
        <v>156764</v>
      </c>
      <c r="AA44" s="25">
        <v>150433</v>
      </c>
      <c r="AB44" s="25">
        <v>159330</v>
      </c>
      <c r="AC44" s="25">
        <v>126709</v>
      </c>
      <c r="AD44" s="25">
        <v>126787</v>
      </c>
      <c r="AE44" s="25">
        <v>125847</v>
      </c>
      <c r="AF44" s="25">
        <v>120158</v>
      </c>
      <c r="AG44" s="25">
        <v>153745</v>
      </c>
      <c r="AH44" s="25">
        <v>159226</v>
      </c>
      <c r="AI44" s="25">
        <v>190767</v>
      </c>
      <c r="AJ44" s="25">
        <v>169741</v>
      </c>
      <c r="AK44" s="25">
        <v>160900</v>
      </c>
      <c r="AL44" s="25">
        <v>261423</v>
      </c>
      <c r="AM44" s="25">
        <v>224431</v>
      </c>
      <c r="AN44" s="26">
        <v>228393</v>
      </c>
      <c r="AO44" s="26">
        <v>237729</v>
      </c>
      <c r="AP44" s="26">
        <v>179353</v>
      </c>
      <c r="AQ44" s="26">
        <v>153174</v>
      </c>
      <c r="AR44" s="26">
        <v>170704</v>
      </c>
      <c r="AS44" s="30">
        <v>213371</v>
      </c>
      <c r="AT44" s="26">
        <v>200672</v>
      </c>
      <c r="AU44" s="26">
        <v>203550</v>
      </c>
      <c r="AV44" s="30">
        <v>190001</v>
      </c>
      <c r="AW44" s="30">
        <v>177532</v>
      </c>
      <c r="AX44" s="26">
        <v>250332</v>
      </c>
      <c r="AY44" s="26">
        <v>253723</v>
      </c>
      <c r="AZ44" s="26">
        <v>247156</v>
      </c>
      <c r="BA44" s="26">
        <v>302960</v>
      </c>
      <c r="BB44" s="26">
        <v>272505</v>
      </c>
      <c r="BC44" s="26">
        <v>274208</v>
      </c>
      <c r="BD44" s="26">
        <v>270037</v>
      </c>
      <c r="BE44" s="26">
        <v>264526</v>
      </c>
      <c r="BF44" s="26">
        <v>233445</v>
      </c>
      <c r="BG44" s="26">
        <v>189911</v>
      </c>
      <c r="BH44" s="26">
        <v>222009</v>
      </c>
      <c r="BI44" s="26">
        <f t="shared" ref="BI44" si="20">SUM(BI45:BI46)</f>
        <v>87221</v>
      </c>
      <c r="BJ44" s="26">
        <v>253181</v>
      </c>
      <c r="BK44" s="26">
        <v>267634</v>
      </c>
    </row>
    <row r="45" spans="1:63" s="27" customFormat="1" ht="12.75" customHeight="1" x14ac:dyDescent="0.3">
      <c r="A45" s="40" t="s">
        <v>53</v>
      </c>
      <c r="B45" s="25">
        <v>25873</v>
      </c>
      <c r="C45" s="25">
        <v>24369</v>
      </c>
      <c r="D45" s="25">
        <v>25094</v>
      </c>
      <c r="E45" s="25">
        <v>19510</v>
      </c>
      <c r="F45" s="25">
        <v>21461</v>
      </c>
      <c r="G45" s="25">
        <v>25014</v>
      </c>
      <c r="H45" s="25">
        <v>24618</v>
      </c>
      <c r="I45" s="25">
        <v>25972</v>
      </c>
      <c r="J45" s="25">
        <v>24774</v>
      </c>
      <c r="K45" s="25">
        <v>30007</v>
      </c>
      <c r="L45" s="25">
        <v>44051</v>
      </c>
      <c r="M45" s="25">
        <v>46952</v>
      </c>
      <c r="N45" s="25">
        <v>56045</v>
      </c>
      <c r="O45" s="25">
        <v>46129</v>
      </c>
      <c r="P45" s="25">
        <v>45698</v>
      </c>
      <c r="Q45" s="25">
        <v>46616</v>
      </c>
      <c r="R45" s="25">
        <v>49305</v>
      </c>
      <c r="S45" s="25">
        <v>31829</v>
      </c>
      <c r="T45" s="25">
        <v>22059</v>
      </c>
      <c r="U45" s="25">
        <v>20612</v>
      </c>
      <c r="V45" s="25">
        <v>17466</v>
      </c>
      <c r="W45" s="25">
        <v>15208</v>
      </c>
      <c r="X45" s="25">
        <v>15703</v>
      </c>
      <c r="Y45" s="25">
        <v>14947</v>
      </c>
      <c r="Z45" s="25">
        <v>14126</v>
      </c>
      <c r="AA45" s="25">
        <v>17025</v>
      </c>
      <c r="AB45" s="25">
        <v>20099</v>
      </c>
      <c r="AC45" s="25">
        <v>29885</v>
      </c>
      <c r="AD45" s="25">
        <v>17358</v>
      </c>
      <c r="AE45" s="25">
        <v>44519</v>
      </c>
      <c r="AF45" s="25">
        <v>69273</v>
      </c>
      <c r="AG45" s="25">
        <v>48254</v>
      </c>
      <c r="AH45" s="25">
        <v>44136</v>
      </c>
      <c r="AI45" s="25">
        <v>44284</v>
      </c>
      <c r="AJ45" s="25">
        <v>71432</v>
      </c>
      <c r="AK45" s="25">
        <v>58355</v>
      </c>
      <c r="AL45" s="29">
        <f t="shared" ref="AL45:AX45" si="21">SUM(AL46:AL47)</f>
        <v>43338</v>
      </c>
      <c r="AM45" s="29">
        <f t="shared" si="21"/>
        <v>57180</v>
      </c>
      <c r="AN45" s="29">
        <f t="shared" si="21"/>
        <v>109264</v>
      </c>
      <c r="AO45" s="29">
        <f t="shared" si="21"/>
        <v>132383</v>
      </c>
      <c r="AP45" s="29">
        <f t="shared" si="21"/>
        <v>87487</v>
      </c>
      <c r="AQ45" s="29">
        <f t="shared" si="21"/>
        <v>84532</v>
      </c>
      <c r="AR45" s="29">
        <f t="shared" si="21"/>
        <v>85632</v>
      </c>
      <c r="AS45" s="29">
        <f t="shared" si="21"/>
        <v>86825</v>
      </c>
      <c r="AT45" s="29">
        <f t="shared" si="21"/>
        <v>85420</v>
      </c>
      <c r="AU45" s="29">
        <f t="shared" si="21"/>
        <v>82918</v>
      </c>
      <c r="AV45" s="29">
        <f t="shared" si="21"/>
        <v>98944</v>
      </c>
      <c r="AW45" s="29">
        <f t="shared" si="21"/>
        <v>66906</v>
      </c>
      <c r="AX45" s="29">
        <f t="shared" si="21"/>
        <v>60313</v>
      </c>
      <c r="AY45" s="29">
        <v>57047</v>
      </c>
      <c r="AZ45" s="29">
        <v>64012</v>
      </c>
      <c r="BA45" s="29">
        <v>43412</v>
      </c>
      <c r="BB45" s="26">
        <v>57125</v>
      </c>
      <c r="BC45" s="29">
        <f>BC46+BC47</f>
        <v>75108</v>
      </c>
      <c r="BD45" s="29">
        <f t="shared" ref="BD45:BF45" si="22">SUM(BD46:BD47)</f>
        <v>77421</v>
      </c>
      <c r="BE45" s="29">
        <f t="shared" si="22"/>
        <v>78006</v>
      </c>
      <c r="BF45" s="29">
        <f t="shared" si="22"/>
        <v>76129</v>
      </c>
      <c r="BG45" s="29">
        <v>83689</v>
      </c>
      <c r="BH45" s="26">
        <v>103689</v>
      </c>
      <c r="BI45" s="26">
        <v>12709</v>
      </c>
      <c r="BJ45" s="26">
        <v>83870</v>
      </c>
      <c r="BK45" s="26">
        <v>72158</v>
      </c>
    </row>
    <row r="46" spans="1:63" s="27" customFormat="1" ht="12.75" customHeight="1" x14ac:dyDescent="0.3">
      <c r="A46" s="41" t="s">
        <v>44</v>
      </c>
      <c r="B46" s="25">
        <v>2890</v>
      </c>
      <c r="C46" s="25">
        <v>3072</v>
      </c>
      <c r="D46" s="25">
        <v>3738</v>
      </c>
      <c r="E46" s="25">
        <v>3928</v>
      </c>
      <c r="F46" s="25">
        <v>6044</v>
      </c>
      <c r="G46" s="25">
        <v>4694</v>
      </c>
      <c r="H46" s="25">
        <v>5162</v>
      </c>
      <c r="I46" s="25">
        <v>5325</v>
      </c>
      <c r="J46" s="25">
        <v>5549</v>
      </c>
      <c r="K46" s="25">
        <v>6627</v>
      </c>
      <c r="L46" s="25">
        <v>18457</v>
      </c>
      <c r="M46" s="25">
        <v>20595</v>
      </c>
      <c r="N46" s="25">
        <v>27119</v>
      </c>
      <c r="O46" s="25">
        <v>21590</v>
      </c>
      <c r="P46" s="25">
        <v>24657</v>
      </c>
      <c r="Q46" s="25">
        <v>25951</v>
      </c>
      <c r="R46" s="25">
        <v>29019</v>
      </c>
      <c r="S46" s="25">
        <v>15024</v>
      </c>
      <c r="T46" s="25">
        <v>691</v>
      </c>
      <c r="U46" s="25">
        <v>638</v>
      </c>
      <c r="V46" s="25">
        <v>669</v>
      </c>
      <c r="W46" s="25">
        <v>497</v>
      </c>
      <c r="X46" s="25">
        <v>590</v>
      </c>
      <c r="Y46" s="25">
        <v>758</v>
      </c>
      <c r="Z46" s="25">
        <v>889</v>
      </c>
      <c r="AA46" s="25">
        <v>678</v>
      </c>
      <c r="AB46" s="25">
        <v>939</v>
      </c>
      <c r="AC46" s="25">
        <v>778</v>
      </c>
      <c r="AD46" s="25">
        <v>705</v>
      </c>
      <c r="AE46" s="25">
        <v>1110</v>
      </c>
      <c r="AF46" s="25">
        <v>8608</v>
      </c>
      <c r="AG46" s="25">
        <v>4472</v>
      </c>
      <c r="AH46" s="25">
        <v>1174</v>
      </c>
      <c r="AI46" s="25">
        <v>764</v>
      </c>
      <c r="AJ46" s="25">
        <v>1160</v>
      </c>
      <c r="AK46" s="25">
        <v>1679</v>
      </c>
      <c r="AL46" s="25">
        <v>666</v>
      </c>
      <c r="AM46" s="25">
        <v>662</v>
      </c>
      <c r="AN46" s="26">
        <v>568</v>
      </c>
      <c r="AO46" s="26">
        <v>430</v>
      </c>
      <c r="AP46" s="26">
        <v>405</v>
      </c>
      <c r="AQ46" s="26">
        <v>1677</v>
      </c>
      <c r="AR46" s="26">
        <v>2130</v>
      </c>
      <c r="AS46" s="30">
        <v>3096</v>
      </c>
      <c r="AT46" s="26">
        <v>1763</v>
      </c>
      <c r="AU46" s="26">
        <v>2811</v>
      </c>
      <c r="AV46" s="30">
        <v>1365</v>
      </c>
      <c r="AW46" s="30">
        <v>1490</v>
      </c>
      <c r="AX46" s="26">
        <v>823</v>
      </c>
      <c r="AY46" s="26">
        <v>600</v>
      </c>
      <c r="AZ46" s="26">
        <v>191</v>
      </c>
      <c r="BA46" s="26">
        <v>206</v>
      </c>
      <c r="BB46" s="26">
        <v>252</v>
      </c>
      <c r="BC46" s="26">
        <v>1032</v>
      </c>
      <c r="BD46" s="26">
        <v>1436</v>
      </c>
      <c r="BE46" s="26">
        <v>9178</v>
      </c>
      <c r="BF46" s="26">
        <v>9062</v>
      </c>
      <c r="BG46" s="26">
        <v>8972</v>
      </c>
      <c r="BH46" s="26">
        <v>9564</v>
      </c>
      <c r="BI46" s="26">
        <f t="shared" ref="BI46" si="23">BI47+BI48+BI49+BI50</f>
        <v>74512</v>
      </c>
      <c r="BJ46" s="26">
        <v>11280</v>
      </c>
      <c r="BK46" s="26">
        <v>11093</v>
      </c>
    </row>
    <row r="47" spans="1:63" s="27" customFormat="1" ht="12.75" customHeight="1" x14ac:dyDescent="0.3">
      <c r="A47" s="41" t="s">
        <v>135</v>
      </c>
      <c r="B47" s="25">
        <v>22983</v>
      </c>
      <c r="C47" s="25">
        <v>21297</v>
      </c>
      <c r="D47" s="29">
        <f t="shared" ref="D47:AX47" si="24">D48+D49+D50+D51</f>
        <v>20371</v>
      </c>
      <c r="E47" s="29">
        <f t="shared" si="24"/>
        <v>15582</v>
      </c>
      <c r="F47" s="29">
        <f t="shared" si="24"/>
        <v>8688</v>
      </c>
      <c r="G47" s="29">
        <f t="shared" si="24"/>
        <v>10429</v>
      </c>
      <c r="H47" s="29">
        <f t="shared" si="24"/>
        <v>11025</v>
      </c>
      <c r="I47" s="29">
        <f t="shared" si="24"/>
        <v>20647</v>
      </c>
      <c r="J47" s="29">
        <f t="shared" si="24"/>
        <v>9345</v>
      </c>
      <c r="K47" s="29">
        <f t="shared" si="24"/>
        <v>23380</v>
      </c>
      <c r="L47" s="29">
        <f t="shared" si="24"/>
        <v>25594</v>
      </c>
      <c r="M47" s="29">
        <f t="shared" si="24"/>
        <v>26357</v>
      </c>
      <c r="N47" s="29">
        <f t="shared" si="24"/>
        <v>28926</v>
      </c>
      <c r="O47" s="29">
        <f t="shared" si="24"/>
        <v>24539</v>
      </c>
      <c r="P47" s="29">
        <f t="shared" si="24"/>
        <v>21041</v>
      </c>
      <c r="Q47" s="29">
        <f t="shared" si="24"/>
        <v>20665</v>
      </c>
      <c r="R47" s="29">
        <f t="shared" si="24"/>
        <v>20286</v>
      </c>
      <c r="S47" s="29">
        <f t="shared" si="24"/>
        <v>16805</v>
      </c>
      <c r="T47" s="29">
        <f t="shared" si="24"/>
        <v>21368</v>
      </c>
      <c r="U47" s="29">
        <f t="shared" si="24"/>
        <v>19974</v>
      </c>
      <c r="V47" s="29">
        <f t="shared" si="24"/>
        <v>16797</v>
      </c>
      <c r="W47" s="29">
        <f t="shared" si="24"/>
        <v>14711</v>
      </c>
      <c r="X47" s="29">
        <f t="shared" si="24"/>
        <v>15113</v>
      </c>
      <c r="Y47" s="29">
        <f t="shared" si="24"/>
        <v>14189</v>
      </c>
      <c r="Z47" s="29">
        <f t="shared" si="24"/>
        <v>13237</v>
      </c>
      <c r="AA47" s="29">
        <f t="shared" si="24"/>
        <v>16347</v>
      </c>
      <c r="AB47" s="29">
        <f t="shared" si="24"/>
        <v>19160</v>
      </c>
      <c r="AC47" s="29">
        <f t="shared" si="24"/>
        <v>29107</v>
      </c>
      <c r="AD47" s="29">
        <f t="shared" si="24"/>
        <v>16653</v>
      </c>
      <c r="AE47" s="29">
        <f t="shared" si="24"/>
        <v>43409</v>
      </c>
      <c r="AF47" s="29">
        <f t="shared" si="24"/>
        <v>60665</v>
      </c>
      <c r="AG47" s="29">
        <f t="shared" si="24"/>
        <v>43782</v>
      </c>
      <c r="AH47" s="29">
        <f t="shared" si="24"/>
        <v>42962</v>
      </c>
      <c r="AI47" s="29">
        <f t="shared" si="24"/>
        <v>43520</v>
      </c>
      <c r="AJ47" s="29">
        <f t="shared" si="24"/>
        <v>70272</v>
      </c>
      <c r="AK47" s="29">
        <f t="shared" si="24"/>
        <v>56676</v>
      </c>
      <c r="AL47" s="29">
        <f t="shared" si="24"/>
        <v>42672</v>
      </c>
      <c r="AM47" s="29">
        <f t="shared" si="24"/>
        <v>56518</v>
      </c>
      <c r="AN47" s="29">
        <f t="shared" si="24"/>
        <v>108696</v>
      </c>
      <c r="AO47" s="29">
        <f t="shared" si="24"/>
        <v>131953</v>
      </c>
      <c r="AP47" s="29">
        <f t="shared" si="24"/>
        <v>87082</v>
      </c>
      <c r="AQ47" s="29">
        <f t="shared" si="24"/>
        <v>82855</v>
      </c>
      <c r="AR47" s="29">
        <f t="shared" si="24"/>
        <v>83502</v>
      </c>
      <c r="AS47" s="29">
        <f t="shared" si="24"/>
        <v>83729</v>
      </c>
      <c r="AT47" s="29">
        <f t="shared" si="24"/>
        <v>83657</v>
      </c>
      <c r="AU47" s="29">
        <f t="shared" si="24"/>
        <v>80107</v>
      </c>
      <c r="AV47" s="29">
        <f t="shared" si="24"/>
        <v>97579</v>
      </c>
      <c r="AW47" s="29">
        <f t="shared" si="24"/>
        <v>65416</v>
      </c>
      <c r="AX47" s="29">
        <f t="shared" si="24"/>
        <v>59490</v>
      </c>
      <c r="AY47" s="29">
        <v>56447</v>
      </c>
      <c r="AZ47" s="29">
        <v>63821</v>
      </c>
      <c r="BA47" s="29">
        <v>43206</v>
      </c>
      <c r="BB47" s="26">
        <v>56873</v>
      </c>
      <c r="BC47" s="29">
        <f>SUM(BC48:BC52)</f>
        <v>74076</v>
      </c>
      <c r="BD47" s="29">
        <f t="shared" ref="BD47:BF47" si="25">BD48+BD49+BD50+BD51</f>
        <v>75985</v>
      </c>
      <c r="BE47" s="29">
        <f t="shared" si="25"/>
        <v>68828</v>
      </c>
      <c r="BF47" s="29">
        <f t="shared" si="25"/>
        <v>67067</v>
      </c>
      <c r="BG47" s="29">
        <v>74717</v>
      </c>
      <c r="BH47" s="26">
        <v>94125</v>
      </c>
      <c r="BI47" s="26">
        <v>28930</v>
      </c>
      <c r="BJ47" s="26">
        <v>72590</v>
      </c>
      <c r="BK47" s="26">
        <v>61065</v>
      </c>
    </row>
    <row r="48" spans="1:63" s="27" customFormat="1" ht="12.75" customHeight="1" x14ac:dyDescent="0.3">
      <c r="A48" s="33" t="s">
        <v>45</v>
      </c>
      <c r="B48" s="25">
        <v>8047</v>
      </c>
      <c r="C48" s="25">
        <v>7392</v>
      </c>
      <c r="D48" s="25">
        <v>6667</v>
      </c>
      <c r="E48" s="25">
        <v>403</v>
      </c>
      <c r="F48" s="25">
        <v>392</v>
      </c>
      <c r="G48" s="25">
        <v>392</v>
      </c>
      <c r="H48" s="25">
        <v>392</v>
      </c>
      <c r="I48" s="25">
        <v>392</v>
      </c>
      <c r="J48" s="25">
        <v>382</v>
      </c>
      <c r="K48" s="25">
        <v>374</v>
      </c>
      <c r="L48" s="25">
        <v>43</v>
      </c>
      <c r="M48" s="25">
        <v>732</v>
      </c>
      <c r="N48" s="25">
        <v>441</v>
      </c>
      <c r="O48" s="25">
        <v>400</v>
      </c>
      <c r="P48" s="25">
        <v>380</v>
      </c>
      <c r="Q48" s="25">
        <v>2294</v>
      </c>
      <c r="R48" s="25">
        <v>297</v>
      </c>
      <c r="S48" s="25">
        <v>297</v>
      </c>
      <c r="T48" s="25">
        <v>297</v>
      </c>
      <c r="U48" s="25">
        <v>2014</v>
      </c>
      <c r="V48" s="25">
        <v>2014</v>
      </c>
      <c r="W48" s="25">
        <v>157</v>
      </c>
      <c r="X48" s="25">
        <v>158</v>
      </c>
      <c r="Y48" s="25">
        <v>0</v>
      </c>
      <c r="Z48" s="25">
        <v>232</v>
      </c>
      <c r="AA48" s="25">
        <v>667</v>
      </c>
      <c r="AB48" s="25">
        <v>1003</v>
      </c>
      <c r="AC48" s="25">
        <v>8335</v>
      </c>
      <c r="AD48" s="25">
        <v>105</v>
      </c>
      <c r="AE48" s="25">
        <v>24624</v>
      </c>
      <c r="AF48" s="25">
        <v>39154</v>
      </c>
      <c r="AG48" s="25">
        <v>23785</v>
      </c>
      <c r="AH48" s="25">
        <v>25805</v>
      </c>
      <c r="AI48" s="25">
        <v>25805</v>
      </c>
      <c r="AJ48" s="25">
        <v>47682</v>
      </c>
      <c r="AK48" s="25">
        <v>39523</v>
      </c>
      <c r="AL48" s="25">
        <v>27598</v>
      </c>
      <c r="AM48" s="25">
        <v>33081</v>
      </c>
      <c r="AN48" s="26">
        <v>76843</v>
      </c>
      <c r="AO48" s="26">
        <v>91130</v>
      </c>
      <c r="AP48" s="26">
        <v>37322</v>
      </c>
      <c r="AQ48" s="26">
        <v>35418</v>
      </c>
      <c r="AR48" s="26">
        <v>25504</v>
      </c>
      <c r="AS48" s="30">
        <v>17983</v>
      </c>
      <c r="AT48" s="26">
        <v>19454</v>
      </c>
      <c r="AU48" s="26">
        <v>21407</v>
      </c>
      <c r="AV48" s="30">
        <v>22101</v>
      </c>
      <c r="AW48" s="30">
        <v>15130</v>
      </c>
      <c r="AX48" s="26">
        <v>16547</v>
      </c>
      <c r="AY48" s="26">
        <v>16496</v>
      </c>
      <c r="AZ48" s="26">
        <v>15791</v>
      </c>
      <c r="BA48" s="26">
        <v>368</v>
      </c>
      <c r="BB48" s="26">
        <v>9417</v>
      </c>
      <c r="BC48" s="26">
        <v>18637</v>
      </c>
      <c r="BD48" s="26">
        <v>19431</v>
      </c>
      <c r="BE48" s="26">
        <v>17817</v>
      </c>
      <c r="BF48" s="26">
        <v>14625</v>
      </c>
      <c r="BG48" s="26">
        <v>14618</v>
      </c>
      <c r="BH48" s="26">
        <v>28955</v>
      </c>
      <c r="BI48" s="26">
        <v>4610</v>
      </c>
      <c r="BJ48" s="26">
        <v>28523</v>
      </c>
      <c r="BK48" s="26">
        <v>19175</v>
      </c>
    </row>
    <row r="49" spans="1:63" s="27" customFormat="1" ht="12.75" customHeight="1" x14ac:dyDescent="0.3">
      <c r="A49" s="33" t="s">
        <v>47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158</v>
      </c>
      <c r="Z49" s="25">
        <v>0</v>
      </c>
      <c r="AA49" s="25">
        <v>0</v>
      </c>
      <c r="AB49" s="25">
        <v>0</v>
      </c>
      <c r="AC49" s="25">
        <v>1551</v>
      </c>
      <c r="AD49" s="25">
        <v>0</v>
      </c>
      <c r="AE49" s="25">
        <v>0</v>
      </c>
      <c r="AF49" s="25">
        <v>0</v>
      </c>
      <c r="AG49" s="25">
        <v>2195</v>
      </c>
      <c r="AH49" s="25">
        <v>0</v>
      </c>
      <c r="AI49" s="25">
        <v>0</v>
      </c>
      <c r="AJ49" s="25">
        <v>256</v>
      </c>
      <c r="AK49" s="25">
        <v>1205</v>
      </c>
      <c r="AL49" s="25">
        <v>90</v>
      </c>
      <c r="AM49" s="25">
        <v>608</v>
      </c>
      <c r="AN49" s="25">
        <v>2412</v>
      </c>
      <c r="AO49" s="25">
        <v>4856</v>
      </c>
      <c r="AP49" s="25">
        <v>887</v>
      </c>
      <c r="AQ49" s="25">
        <v>3074</v>
      </c>
      <c r="AR49" s="25">
        <v>4886</v>
      </c>
      <c r="AS49" s="25">
        <v>7680</v>
      </c>
      <c r="AT49" s="25">
        <v>1529</v>
      </c>
      <c r="AU49" s="25">
        <v>2983</v>
      </c>
      <c r="AV49" s="25">
        <v>5743</v>
      </c>
      <c r="AW49" s="25">
        <v>9406</v>
      </c>
      <c r="AX49" s="26">
        <v>1420</v>
      </c>
      <c r="AY49" s="26">
        <v>2685</v>
      </c>
      <c r="AZ49" s="26">
        <v>3761</v>
      </c>
      <c r="BA49" s="26">
        <v>5507</v>
      </c>
      <c r="BB49" s="26">
        <v>263</v>
      </c>
      <c r="BC49" s="26">
        <v>1549</v>
      </c>
      <c r="BD49" s="26">
        <v>2286</v>
      </c>
      <c r="BE49" s="26">
        <v>4797</v>
      </c>
      <c r="BF49" s="26">
        <v>494</v>
      </c>
      <c r="BG49" s="26">
        <v>1323</v>
      </c>
      <c r="BH49" s="26">
        <v>2650</v>
      </c>
      <c r="BI49" s="26">
        <v>28058</v>
      </c>
      <c r="BJ49" s="26">
        <v>93</v>
      </c>
      <c r="BK49" s="26">
        <v>782</v>
      </c>
    </row>
    <row r="50" spans="1:63" s="27" customFormat="1" ht="12.75" customHeight="1" x14ac:dyDescent="0.3">
      <c r="A50" s="33" t="s">
        <v>48</v>
      </c>
      <c r="B50" s="25">
        <v>10088</v>
      </c>
      <c r="C50" s="25">
        <v>9627</v>
      </c>
      <c r="D50" s="25">
        <v>10304</v>
      </c>
      <c r="E50" s="25">
        <v>9322</v>
      </c>
      <c r="F50" s="25">
        <v>8296</v>
      </c>
      <c r="G50" s="25">
        <v>10037</v>
      </c>
      <c r="H50" s="25">
        <v>10633</v>
      </c>
      <c r="I50" s="25">
        <v>10844</v>
      </c>
      <c r="J50" s="25">
        <v>8963</v>
      </c>
      <c r="K50" s="25">
        <v>12651</v>
      </c>
      <c r="L50" s="25">
        <v>15431</v>
      </c>
      <c r="M50" s="25">
        <v>18275</v>
      </c>
      <c r="N50" s="25">
        <v>20970</v>
      </c>
      <c r="O50" s="25">
        <v>15552</v>
      </c>
      <c r="P50" s="25">
        <v>13036</v>
      </c>
      <c r="Q50" s="25">
        <v>11418</v>
      </c>
      <c r="R50" s="25">
        <v>11917</v>
      </c>
      <c r="S50" s="25">
        <v>8240</v>
      </c>
      <c r="T50" s="25">
        <v>12061</v>
      </c>
      <c r="U50" s="25">
        <v>11614</v>
      </c>
      <c r="V50" s="25">
        <v>8660</v>
      </c>
      <c r="W50" s="25">
        <v>8618</v>
      </c>
      <c r="X50" s="25">
        <v>8466</v>
      </c>
      <c r="Y50" s="25">
        <v>8318</v>
      </c>
      <c r="Z50" s="25">
        <v>7227</v>
      </c>
      <c r="AA50" s="25">
        <v>9983</v>
      </c>
      <c r="AB50" s="25">
        <v>12616</v>
      </c>
      <c r="AC50" s="25">
        <v>12755</v>
      </c>
      <c r="AD50" s="25">
        <v>10014</v>
      </c>
      <c r="AE50" s="25">
        <v>12808</v>
      </c>
      <c r="AF50" s="25">
        <v>15923</v>
      </c>
      <c r="AG50" s="25">
        <v>14824</v>
      </c>
      <c r="AH50" s="25">
        <v>13848</v>
      </c>
      <c r="AI50" s="25">
        <v>14017</v>
      </c>
      <c r="AJ50" s="25">
        <v>18523</v>
      </c>
      <c r="AK50" s="25">
        <v>12186</v>
      </c>
      <c r="AL50" s="25">
        <v>11633</v>
      </c>
      <c r="AM50" s="25">
        <v>19539</v>
      </c>
      <c r="AN50" s="26">
        <v>25992</v>
      </c>
      <c r="AO50" s="26">
        <v>32156</v>
      </c>
      <c r="AP50" s="26">
        <v>44990</v>
      </c>
      <c r="AQ50" s="26">
        <v>40457</v>
      </c>
      <c r="AR50" s="26">
        <v>48179</v>
      </c>
      <c r="AS50" s="30">
        <v>53046</v>
      </c>
      <c r="AT50" s="26">
        <v>54476</v>
      </c>
      <c r="AU50" s="26">
        <v>47288</v>
      </c>
      <c r="AV50" s="30">
        <v>60344</v>
      </c>
      <c r="AW50" s="30">
        <v>31187</v>
      </c>
      <c r="AX50" s="26">
        <v>34132</v>
      </c>
      <c r="AY50" s="26">
        <v>29987</v>
      </c>
      <c r="AZ50" s="26">
        <v>34898</v>
      </c>
      <c r="BA50" s="26">
        <v>28034</v>
      </c>
      <c r="BB50" s="26">
        <v>36836</v>
      </c>
      <c r="BC50" s="26">
        <v>36431</v>
      </c>
      <c r="BD50" s="26">
        <v>41710</v>
      </c>
      <c r="BE50" s="26">
        <v>32220</v>
      </c>
      <c r="BF50" s="26">
        <v>39085</v>
      </c>
      <c r="BG50" s="26">
        <v>46632</v>
      </c>
      <c r="BH50" s="26">
        <v>49434</v>
      </c>
      <c r="BI50" s="26">
        <v>12914</v>
      </c>
      <c r="BJ50" s="26">
        <v>31750</v>
      </c>
      <c r="BK50" s="26">
        <v>28791</v>
      </c>
    </row>
    <row r="51" spans="1:63" s="27" customFormat="1" ht="12.75" customHeight="1" x14ac:dyDescent="0.3">
      <c r="A51" s="33" t="s">
        <v>46</v>
      </c>
      <c r="B51" s="25">
        <v>4374</v>
      </c>
      <c r="C51" s="25">
        <v>3627</v>
      </c>
      <c r="D51" s="25">
        <v>3400</v>
      </c>
      <c r="E51" s="25">
        <v>5857</v>
      </c>
      <c r="F51" s="25">
        <v>0</v>
      </c>
      <c r="G51" s="25">
        <v>0</v>
      </c>
      <c r="H51" s="25">
        <v>0</v>
      </c>
      <c r="I51" s="25">
        <v>9411</v>
      </c>
      <c r="J51" s="25">
        <v>0</v>
      </c>
      <c r="K51" s="25">
        <v>10355</v>
      </c>
      <c r="L51" s="25">
        <v>10120</v>
      </c>
      <c r="M51" s="25">
        <v>7350</v>
      </c>
      <c r="N51" s="25">
        <v>7515</v>
      </c>
      <c r="O51" s="25">
        <v>8587</v>
      </c>
      <c r="P51" s="25">
        <v>7625</v>
      </c>
      <c r="Q51" s="25">
        <v>6953</v>
      </c>
      <c r="R51" s="25">
        <v>8072</v>
      </c>
      <c r="S51" s="25">
        <v>8268</v>
      </c>
      <c r="T51" s="25">
        <v>9010</v>
      </c>
      <c r="U51" s="25">
        <v>6346</v>
      </c>
      <c r="V51" s="25">
        <v>6123</v>
      </c>
      <c r="W51" s="25">
        <v>5936</v>
      </c>
      <c r="X51" s="25">
        <v>6489</v>
      </c>
      <c r="Y51" s="25">
        <v>5713</v>
      </c>
      <c r="Z51" s="25">
        <v>5778</v>
      </c>
      <c r="AA51" s="25">
        <v>5697</v>
      </c>
      <c r="AB51" s="25">
        <v>5541</v>
      </c>
      <c r="AC51" s="25">
        <v>6466</v>
      </c>
      <c r="AD51" s="25">
        <v>6534</v>
      </c>
      <c r="AE51" s="25">
        <v>5977</v>
      </c>
      <c r="AF51" s="25">
        <v>5588</v>
      </c>
      <c r="AG51" s="25">
        <v>2978</v>
      </c>
      <c r="AH51" s="25">
        <v>3309</v>
      </c>
      <c r="AI51" s="25">
        <v>3698</v>
      </c>
      <c r="AJ51" s="25">
        <v>3811</v>
      </c>
      <c r="AK51" s="25">
        <v>3762</v>
      </c>
      <c r="AL51" s="25">
        <v>3351</v>
      </c>
      <c r="AM51" s="25">
        <v>3290</v>
      </c>
      <c r="AN51" s="26">
        <v>3449</v>
      </c>
      <c r="AO51" s="26">
        <v>3811</v>
      </c>
      <c r="AP51" s="26">
        <v>3883</v>
      </c>
      <c r="AQ51" s="26">
        <v>3906</v>
      </c>
      <c r="AR51" s="26">
        <v>4933</v>
      </c>
      <c r="AS51" s="30">
        <v>5020</v>
      </c>
      <c r="AT51" s="26">
        <v>8198</v>
      </c>
      <c r="AU51" s="26">
        <v>8429</v>
      </c>
      <c r="AV51" s="30">
        <v>9391</v>
      </c>
      <c r="AW51" s="30">
        <v>9693</v>
      </c>
      <c r="AX51" s="26">
        <v>7391</v>
      </c>
      <c r="AY51" s="26">
        <v>7279</v>
      </c>
      <c r="AZ51" s="26">
        <v>9371</v>
      </c>
      <c r="BA51" s="26">
        <v>9297</v>
      </c>
      <c r="BB51" s="26">
        <v>10357</v>
      </c>
      <c r="BC51" s="26">
        <v>12205</v>
      </c>
      <c r="BD51" s="26">
        <v>12558</v>
      </c>
      <c r="BE51" s="26">
        <v>13994</v>
      </c>
      <c r="BF51" s="26">
        <v>12863</v>
      </c>
      <c r="BG51" s="26">
        <v>12144</v>
      </c>
      <c r="BH51" s="26">
        <v>13086</v>
      </c>
      <c r="BI51" s="26">
        <v>7947</v>
      </c>
      <c r="BJ51" s="26">
        <v>12224</v>
      </c>
      <c r="BK51" s="26">
        <v>12317</v>
      </c>
    </row>
    <row r="52" spans="1:63" s="27" customFormat="1" ht="12.75" customHeight="1" x14ac:dyDescent="0.3">
      <c r="A52" s="32" t="s">
        <v>50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1156</v>
      </c>
      <c r="AE52" s="25">
        <v>1156</v>
      </c>
      <c r="AF52" s="25">
        <v>2474</v>
      </c>
      <c r="AG52" s="25">
        <v>0</v>
      </c>
      <c r="AH52" s="25">
        <v>3559</v>
      </c>
      <c r="AI52" s="25">
        <v>0</v>
      </c>
      <c r="AJ52" s="25">
        <v>0</v>
      </c>
      <c r="AK52" s="25">
        <v>0</v>
      </c>
      <c r="AL52" s="25">
        <v>1035</v>
      </c>
      <c r="AM52" s="25">
        <v>944</v>
      </c>
      <c r="AN52" s="26">
        <v>935</v>
      </c>
      <c r="AO52" s="26">
        <v>1216</v>
      </c>
      <c r="AP52" s="26">
        <v>1475</v>
      </c>
      <c r="AQ52" s="26">
        <v>1422</v>
      </c>
      <c r="AR52" s="26">
        <v>1525</v>
      </c>
      <c r="AS52" s="30">
        <v>1445</v>
      </c>
      <c r="AT52" s="26">
        <v>2220</v>
      </c>
      <c r="AU52" s="26">
        <v>2349</v>
      </c>
      <c r="AV52" s="30">
        <v>2406</v>
      </c>
      <c r="AW52" s="30">
        <v>2683</v>
      </c>
      <c r="AX52" s="26">
        <v>2492</v>
      </c>
      <c r="AY52" s="26">
        <v>2606</v>
      </c>
      <c r="AZ52" s="26">
        <v>2556</v>
      </c>
      <c r="BA52" s="26">
        <v>3848</v>
      </c>
      <c r="BB52" s="26">
        <v>5580</v>
      </c>
      <c r="BC52" s="26">
        <v>5254</v>
      </c>
      <c r="BD52" s="26">
        <v>5158</v>
      </c>
      <c r="BE52" s="26">
        <v>5921</v>
      </c>
      <c r="BF52" s="26">
        <v>6475</v>
      </c>
      <c r="BG52" s="26">
        <v>4819</v>
      </c>
      <c r="BH52" s="26">
        <v>4292</v>
      </c>
      <c r="BI52" s="26">
        <f t="shared" ref="BI52" si="26">BI53+BI54+BI55+BI60</f>
        <v>781751</v>
      </c>
      <c r="BJ52" s="26">
        <v>8439</v>
      </c>
      <c r="BK52" s="26">
        <v>9130</v>
      </c>
    </row>
    <row r="53" spans="1:63" s="23" customFormat="1" ht="13.8" x14ac:dyDescent="0.3">
      <c r="A53" s="20" t="s">
        <v>52</v>
      </c>
      <c r="B53" s="21">
        <v>690756</v>
      </c>
      <c r="C53" s="21">
        <v>687445</v>
      </c>
      <c r="D53" s="21">
        <v>654252</v>
      </c>
      <c r="E53" s="21">
        <v>582136</v>
      </c>
      <c r="F53" s="21">
        <v>579191</v>
      </c>
      <c r="G53" s="21">
        <v>584922</v>
      </c>
      <c r="H53" s="21">
        <v>558039</v>
      </c>
      <c r="I53" s="21">
        <v>455665</v>
      </c>
      <c r="J53" s="21">
        <v>405776</v>
      </c>
      <c r="K53" s="21">
        <v>361474</v>
      </c>
      <c r="L53" s="21">
        <v>330972</v>
      </c>
      <c r="M53" s="21">
        <v>318452</v>
      </c>
      <c r="N53" s="21">
        <v>294427</v>
      </c>
      <c r="O53" s="21">
        <v>216296</v>
      </c>
      <c r="P53" s="21">
        <v>228005</v>
      </c>
      <c r="Q53" s="21">
        <v>252003</v>
      </c>
      <c r="R53" s="21">
        <v>243865</v>
      </c>
      <c r="S53" s="21">
        <v>224335</v>
      </c>
      <c r="T53" s="21">
        <v>244970</v>
      </c>
      <c r="U53" s="21">
        <v>246378</v>
      </c>
      <c r="V53" s="21">
        <v>230720</v>
      </c>
      <c r="W53" s="21">
        <v>228044</v>
      </c>
      <c r="X53" s="21">
        <v>196465</v>
      </c>
      <c r="Y53" s="21">
        <v>151966</v>
      </c>
      <c r="Z53" s="21">
        <v>137266</v>
      </c>
      <c r="AA53" s="21">
        <v>130594</v>
      </c>
      <c r="AB53" s="21">
        <v>95785</v>
      </c>
      <c r="AC53" s="21">
        <v>108289</v>
      </c>
      <c r="AD53" s="21">
        <v>102603</v>
      </c>
      <c r="AE53" s="21">
        <v>98270</v>
      </c>
      <c r="AF53" s="21">
        <v>113199</v>
      </c>
      <c r="AG53" s="21">
        <v>141155</v>
      </c>
      <c r="AH53" s="21">
        <v>139237</v>
      </c>
      <c r="AI53" s="21">
        <v>143357</v>
      </c>
      <c r="AJ53" s="21">
        <v>158864</v>
      </c>
      <c r="AK53" s="21">
        <v>171124</v>
      </c>
      <c r="AL53" s="22">
        <f t="shared" ref="AL53:BA53" si="27">AL54+AL56+AL61</f>
        <v>179879</v>
      </c>
      <c r="AM53" s="22">
        <f t="shared" si="27"/>
        <v>183682</v>
      </c>
      <c r="AN53" s="22">
        <f t="shared" si="27"/>
        <v>191624</v>
      </c>
      <c r="AO53" s="22">
        <f t="shared" si="27"/>
        <v>275567</v>
      </c>
      <c r="AP53" s="22">
        <f t="shared" si="27"/>
        <v>321320</v>
      </c>
      <c r="AQ53" s="22">
        <f t="shared" si="27"/>
        <v>336150</v>
      </c>
      <c r="AR53" s="22">
        <f t="shared" si="27"/>
        <v>338360</v>
      </c>
      <c r="AS53" s="22">
        <f t="shared" si="27"/>
        <v>348423</v>
      </c>
      <c r="AT53" s="22">
        <f t="shared" si="27"/>
        <v>360181</v>
      </c>
      <c r="AU53" s="22">
        <f t="shared" si="27"/>
        <v>356378</v>
      </c>
      <c r="AV53" s="22">
        <f t="shared" si="27"/>
        <v>371707</v>
      </c>
      <c r="AW53" s="22">
        <f t="shared" si="27"/>
        <v>444495</v>
      </c>
      <c r="AX53" s="22">
        <f t="shared" si="27"/>
        <v>366778</v>
      </c>
      <c r="AY53" s="22">
        <f t="shared" si="27"/>
        <v>448220</v>
      </c>
      <c r="AZ53" s="38">
        <f t="shared" si="27"/>
        <v>431770</v>
      </c>
      <c r="BA53" s="38">
        <f t="shared" si="27"/>
        <v>375863</v>
      </c>
      <c r="BB53" s="38">
        <f>BB54+BB56+BB61</f>
        <v>367247</v>
      </c>
      <c r="BC53" s="38">
        <f>BC54+BC56+BC61</f>
        <v>363470</v>
      </c>
      <c r="BD53" s="38">
        <f t="shared" ref="BD53" si="28">BD54+BD56+BD61</f>
        <v>351368</v>
      </c>
      <c r="BE53" s="38">
        <f>BE54+BE55+BE56+BE61</f>
        <v>501416</v>
      </c>
      <c r="BF53" s="38">
        <f>BF54+BF55+BF56+BF61</f>
        <v>510640</v>
      </c>
      <c r="BG53" s="38">
        <f t="shared" ref="BG53:BH53" si="29">BG54+BG55+BG56+BG61</f>
        <v>570134</v>
      </c>
      <c r="BH53" s="38">
        <f t="shared" si="29"/>
        <v>591678</v>
      </c>
      <c r="BI53" s="38">
        <v>730823</v>
      </c>
      <c r="BJ53" s="38">
        <v>697600</v>
      </c>
      <c r="BK53" s="38">
        <v>695159</v>
      </c>
    </row>
    <row r="54" spans="1:63" s="27" customFormat="1" ht="12.75" customHeight="1" x14ac:dyDescent="0.3">
      <c r="A54" s="24" t="s">
        <v>43</v>
      </c>
      <c r="B54" s="25">
        <v>653168</v>
      </c>
      <c r="C54" s="25">
        <v>647393</v>
      </c>
      <c r="D54" s="25">
        <v>612455</v>
      </c>
      <c r="E54" s="25">
        <v>570796</v>
      </c>
      <c r="F54" s="25">
        <v>535610</v>
      </c>
      <c r="G54" s="25">
        <v>537848</v>
      </c>
      <c r="H54" s="25">
        <v>511843</v>
      </c>
      <c r="I54" s="25">
        <v>445069</v>
      </c>
      <c r="J54" s="25">
        <v>396440</v>
      </c>
      <c r="K54" s="25">
        <v>351069</v>
      </c>
      <c r="L54" s="25">
        <v>320103</v>
      </c>
      <c r="M54" s="25">
        <v>307978</v>
      </c>
      <c r="N54" s="25">
        <v>283726</v>
      </c>
      <c r="O54" s="25">
        <v>205403</v>
      </c>
      <c r="P54" s="25">
        <v>221329</v>
      </c>
      <c r="Q54" s="25">
        <v>246771</v>
      </c>
      <c r="R54" s="25">
        <v>238698</v>
      </c>
      <c r="S54" s="25">
        <v>219092</v>
      </c>
      <c r="T54" s="25">
        <v>242421</v>
      </c>
      <c r="U54" s="25">
        <v>244351</v>
      </c>
      <c r="V54" s="25">
        <v>229155</v>
      </c>
      <c r="W54" s="25">
        <v>226583</v>
      </c>
      <c r="X54" s="25">
        <v>195109</v>
      </c>
      <c r="Y54" s="25">
        <v>150714</v>
      </c>
      <c r="Z54" s="25">
        <v>136100</v>
      </c>
      <c r="AA54" s="25">
        <v>129657</v>
      </c>
      <c r="AB54" s="25">
        <v>95202</v>
      </c>
      <c r="AC54" s="25">
        <v>107518</v>
      </c>
      <c r="AD54" s="25">
        <v>102206</v>
      </c>
      <c r="AE54" s="25">
        <v>97478</v>
      </c>
      <c r="AF54" s="25">
        <v>112525</v>
      </c>
      <c r="AG54" s="25">
        <v>136396</v>
      </c>
      <c r="AH54" s="25">
        <v>137173</v>
      </c>
      <c r="AI54" s="25">
        <v>138216</v>
      </c>
      <c r="AJ54" s="25">
        <v>153580</v>
      </c>
      <c r="AK54" s="25">
        <v>166254</v>
      </c>
      <c r="AL54" s="25">
        <v>171778</v>
      </c>
      <c r="AM54" s="25">
        <v>175233</v>
      </c>
      <c r="AN54" s="26">
        <v>182281</v>
      </c>
      <c r="AO54" s="26">
        <v>264094</v>
      </c>
      <c r="AP54" s="26">
        <v>309286</v>
      </c>
      <c r="AQ54" s="26">
        <v>325612</v>
      </c>
      <c r="AR54" s="26">
        <v>327179</v>
      </c>
      <c r="AS54" s="30">
        <v>336972</v>
      </c>
      <c r="AT54" s="26">
        <v>351686</v>
      </c>
      <c r="AU54" s="26">
        <v>348266</v>
      </c>
      <c r="AV54" s="30">
        <v>364883</v>
      </c>
      <c r="AW54" s="30">
        <v>437144</v>
      </c>
      <c r="AX54" s="26">
        <v>359097</v>
      </c>
      <c r="AY54" s="26">
        <v>442001</v>
      </c>
      <c r="AZ54" s="26">
        <v>424616</v>
      </c>
      <c r="BA54" s="26">
        <v>370647</v>
      </c>
      <c r="BB54" s="26">
        <v>360528</v>
      </c>
      <c r="BC54" s="26">
        <v>355753</v>
      </c>
      <c r="BD54" s="26">
        <v>341298</v>
      </c>
      <c r="BE54" s="26">
        <v>455875</v>
      </c>
      <c r="BF54" s="26">
        <v>460401</v>
      </c>
      <c r="BG54" s="26">
        <v>514345</v>
      </c>
      <c r="BH54" s="26">
        <v>529495</v>
      </c>
      <c r="BI54" s="26">
        <v>21151</v>
      </c>
      <c r="BJ54" s="26">
        <v>644216</v>
      </c>
      <c r="BK54" s="26">
        <v>640336</v>
      </c>
    </row>
    <row r="55" spans="1:63" s="27" customFormat="1" ht="12.75" customHeight="1" x14ac:dyDescent="0.3">
      <c r="A55" s="24" t="s">
        <v>136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6"/>
      <c r="AO55" s="26"/>
      <c r="AP55" s="26"/>
      <c r="AQ55" s="26"/>
      <c r="AR55" s="26"/>
      <c r="AS55" s="30"/>
      <c r="AT55" s="26"/>
      <c r="AU55" s="26"/>
      <c r="AV55" s="30"/>
      <c r="AW55" s="30"/>
      <c r="AX55" s="26"/>
      <c r="AY55" s="26"/>
      <c r="AZ55" s="26"/>
      <c r="BA55" s="26">
        <v>0</v>
      </c>
      <c r="BB55" s="26">
        <v>0</v>
      </c>
      <c r="BC55" s="26">
        <v>0</v>
      </c>
      <c r="BD55" s="26">
        <v>0</v>
      </c>
      <c r="BE55" s="26">
        <v>32700</v>
      </c>
      <c r="BF55" s="26">
        <v>32700</v>
      </c>
      <c r="BG55" s="26">
        <v>32700</v>
      </c>
      <c r="BH55" s="26">
        <v>32700</v>
      </c>
      <c r="BI55" s="26">
        <f t="shared" ref="BI55" si="30">SUM(BI56:BI58)</f>
        <v>29279</v>
      </c>
      <c r="BJ55" s="26">
        <v>19514</v>
      </c>
      <c r="BK55" s="26">
        <v>16475</v>
      </c>
    </row>
    <row r="56" spans="1:63" s="27" customFormat="1" ht="12.75" customHeight="1" x14ac:dyDescent="0.3">
      <c r="A56" s="40" t="s">
        <v>53</v>
      </c>
      <c r="B56" s="29">
        <v>8438</v>
      </c>
      <c r="C56" s="29">
        <v>8819</v>
      </c>
      <c r="D56" s="29">
        <v>9289</v>
      </c>
      <c r="E56" s="29">
        <v>8948</v>
      </c>
      <c r="F56" s="29">
        <v>8634</v>
      </c>
      <c r="G56" s="29">
        <v>8340</v>
      </c>
      <c r="H56" s="29">
        <v>6151</v>
      </c>
      <c r="I56" s="29">
        <v>4076</v>
      </c>
      <c r="J56" s="29">
        <v>2377</v>
      </c>
      <c r="K56" s="29">
        <v>2832</v>
      </c>
      <c r="L56" s="29">
        <v>3120</v>
      </c>
      <c r="M56" s="29">
        <v>2645</v>
      </c>
      <c r="N56" s="29">
        <v>2723</v>
      </c>
      <c r="O56" s="29">
        <v>2816</v>
      </c>
      <c r="P56" s="29">
        <v>2825</v>
      </c>
      <c r="Q56" s="29">
        <v>1133</v>
      </c>
      <c r="R56" s="29">
        <v>1133</v>
      </c>
      <c r="S56" s="29">
        <v>1133</v>
      </c>
      <c r="T56" s="29">
        <v>1133</v>
      </c>
      <c r="U56" s="29">
        <v>568</v>
      </c>
      <c r="V56" s="29">
        <v>559</v>
      </c>
      <c r="W56" s="29">
        <v>550</v>
      </c>
      <c r="X56" s="29">
        <v>542</v>
      </c>
      <c r="Y56" s="29">
        <v>539</v>
      </c>
      <c r="Z56" s="29">
        <v>557</v>
      </c>
      <c r="AA56" s="29">
        <v>552</v>
      </c>
      <c r="AB56" s="29">
        <v>547</v>
      </c>
      <c r="AC56" s="29">
        <v>3</v>
      </c>
      <c r="AD56" s="29">
        <v>0</v>
      </c>
      <c r="AE56" s="29">
        <v>0</v>
      </c>
      <c r="AF56" s="29">
        <v>8</v>
      </c>
      <c r="AG56" s="29">
        <v>2659</v>
      </c>
      <c r="AH56" s="29">
        <v>3</v>
      </c>
      <c r="AI56" s="29">
        <v>30</v>
      </c>
      <c r="AJ56" s="29">
        <v>21</v>
      </c>
      <c r="AK56" s="29">
        <v>4416</v>
      </c>
      <c r="AL56" s="29">
        <v>7739</v>
      </c>
      <c r="AM56" s="29">
        <v>8025</v>
      </c>
      <c r="AN56" s="30">
        <v>8738</v>
      </c>
      <c r="AO56" s="30">
        <v>11177</v>
      </c>
      <c r="AP56" s="30">
        <v>11739</v>
      </c>
      <c r="AQ56" s="30">
        <v>10229</v>
      </c>
      <c r="AR56" s="30">
        <v>10620</v>
      </c>
      <c r="AS56" s="30">
        <v>11104</v>
      </c>
      <c r="AT56" s="30">
        <v>8209</v>
      </c>
      <c r="AU56" s="30">
        <v>7829</v>
      </c>
      <c r="AV56" s="30">
        <v>6543</v>
      </c>
      <c r="AW56" s="30">
        <f>SUM(AW57:AW59)</f>
        <v>7081</v>
      </c>
      <c r="AX56" s="30">
        <f>SUM(AX57:AX59)</f>
        <v>7265</v>
      </c>
      <c r="AY56" s="30">
        <v>5808</v>
      </c>
      <c r="AZ56" s="30">
        <v>6504</v>
      </c>
      <c r="BA56" s="30">
        <v>4813</v>
      </c>
      <c r="BB56" s="30">
        <f>SUM(BB57:BB59)</f>
        <v>6316</v>
      </c>
      <c r="BC56" s="30">
        <f>SUM(BC57:BC59)</f>
        <v>7316</v>
      </c>
      <c r="BD56" s="30">
        <v>9193</v>
      </c>
      <c r="BE56" s="30">
        <f>SUM(BE57:BE59)</f>
        <v>12444</v>
      </c>
      <c r="BF56" s="30">
        <f>SUM(BF57:BF59)</f>
        <v>17396</v>
      </c>
      <c r="BG56" s="30">
        <v>20876</v>
      </c>
      <c r="BH56" s="26">
        <v>25820</v>
      </c>
      <c r="BI56" s="26">
        <v>0</v>
      </c>
      <c r="BJ56" s="26">
        <v>33488</v>
      </c>
      <c r="BK56" s="26">
        <v>37968</v>
      </c>
    </row>
    <row r="57" spans="1:63" s="27" customFormat="1" ht="12.75" customHeight="1" x14ac:dyDescent="0.3">
      <c r="A57" s="28" t="s">
        <v>55</v>
      </c>
      <c r="B57" s="25">
        <v>4721</v>
      </c>
      <c r="C57" s="25">
        <v>5061</v>
      </c>
      <c r="D57" s="25">
        <v>5358</v>
      </c>
      <c r="E57" s="25">
        <v>4761</v>
      </c>
      <c r="F57" s="25">
        <v>4874</v>
      </c>
      <c r="G57" s="25">
        <v>4761</v>
      </c>
      <c r="H57" s="25">
        <v>4761</v>
      </c>
      <c r="I57" s="25">
        <v>3461</v>
      </c>
      <c r="J57" s="25">
        <v>1779</v>
      </c>
      <c r="K57" s="25">
        <v>1780</v>
      </c>
      <c r="L57" s="25">
        <v>2067</v>
      </c>
      <c r="M57" s="25">
        <v>2214</v>
      </c>
      <c r="N57" s="25">
        <v>2305</v>
      </c>
      <c r="O57" s="25">
        <v>2364</v>
      </c>
      <c r="P57" s="25">
        <v>2364</v>
      </c>
      <c r="Q57" s="25">
        <v>1133</v>
      </c>
      <c r="R57" s="25">
        <v>1133</v>
      </c>
      <c r="S57" s="25">
        <v>1133</v>
      </c>
      <c r="T57" s="25">
        <v>1133</v>
      </c>
      <c r="U57" s="25">
        <v>539</v>
      </c>
      <c r="V57" s="25">
        <v>539</v>
      </c>
      <c r="W57" s="25">
        <v>539</v>
      </c>
      <c r="X57" s="25">
        <v>539</v>
      </c>
      <c r="Y57" s="25">
        <v>539</v>
      </c>
      <c r="Z57" s="25">
        <v>539</v>
      </c>
      <c r="AA57" s="25">
        <v>539</v>
      </c>
      <c r="AB57" s="25">
        <v>539</v>
      </c>
      <c r="AC57" s="25">
        <v>0</v>
      </c>
      <c r="AD57" s="25">
        <v>0</v>
      </c>
      <c r="AE57" s="25">
        <v>0</v>
      </c>
      <c r="AF57" s="25">
        <v>8</v>
      </c>
      <c r="AG57" s="25">
        <v>0</v>
      </c>
      <c r="AH57" s="25">
        <v>0</v>
      </c>
      <c r="AI57" s="25">
        <v>0</v>
      </c>
      <c r="AJ57" s="25">
        <v>0</v>
      </c>
      <c r="AK57" s="25" t="s">
        <v>0</v>
      </c>
      <c r="AL57" s="25">
        <v>0</v>
      </c>
      <c r="AM57" s="25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30">
        <v>0</v>
      </c>
      <c r="AT57" s="26">
        <v>0</v>
      </c>
      <c r="AU57" s="26">
        <v>0</v>
      </c>
      <c r="AV57" s="30">
        <v>0</v>
      </c>
      <c r="AW57" s="30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0</v>
      </c>
      <c r="BC57" s="26">
        <v>0</v>
      </c>
      <c r="BD57" s="26">
        <v>0</v>
      </c>
      <c r="BE57" s="26">
        <v>0</v>
      </c>
      <c r="BF57" s="26">
        <v>0</v>
      </c>
      <c r="BG57" s="26"/>
      <c r="BH57" s="26">
        <v>0</v>
      </c>
      <c r="BI57" s="26">
        <v>397</v>
      </c>
      <c r="BJ57" s="26">
        <v>0</v>
      </c>
      <c r="BK57" s="26">
        <v>0</v>
      </c>
    </row>
    <row r="58" spans="1:63" s="27" customFormat="1" ht="12.75" customHeight="1" x14ac:dyDescent="0.3">
      <c r="A58" s="28" t="s">
        <v>137</v>
      </c>
      <c r="B58" s="25">
        <v>3717</v>
      </c>
      <c r="C58" s="25">
        <v>3758</v>
      </c>
      <c r="D58" s="25">
        <v>3931</v>
      </c>
      <c r="E58" s="25">
        <v>4187</v>
      </c>
      <c r="F58" s="25">
        <v>3760</v>
      </c>
      <c r="G58" s="25">
        <v>3579</v>
      </c>
      <c r="H58" s="25">
        <v>1390</v>
      </c>
      <c r="I58" s="25">
        <v>615</v>
      </c>
      <c r="J58" s="25">
        <v>598</v>
      </c>
      <c r="K58" s="25">
        <v>1052</v>
      </c>
      <c r="L58" s="25">
        <v>1053</v>
      </c>
      <c r="M58" s="25">
        <v>431</v>
      </c>
      <c r="N58" s="25">
        <v>418</v>
      </c>
      <c r="O58" s="25">
        <v>452</v>
      </c>
      <c r="P58" s="25">
        <v>461</v>
      </c>
      <c r="Q58" s="25">
        <v>0</v>
      </c>
      <c r="R58" s="25">
        <v>0</v>
      </c>
      <c r="S58" s="25">
        <v>0</v>
      </c>
      <c r="T58" s="25">
        <v>0</v>
      </c>
      <c r="U58" s="25">
        <v>29</v>
      </c>
      <c r="V58" s="25">
        <v>20</v>
      </c>
      <c r="W58" s="25">
        <v>11</v>
      </c>
      <c r="X58" s="25">
        <v>3</v>
      </c>
      <c r="Y58" s="25">
        <v>0</v>
      </c>
      <c r="Z58" s="25">
        <v>18</v>
      </c>
      <c r="AA58" s="25">
        <v>13</v>
      </c>
      <c r="AB58" s="25">
        <v>8</v>
      </c>
      <c r="AC58" s="25">
        <v>3</v>
      </c>
      <c r="AD58" s="25">
        <v>0</v>
      </c>
      <c r="AE58" s="25">
        <v>0</v>
      </c>
      <c r="AF58" s="25">
        <v>0</v>
      </c>
      <c r="AG58" s="25">
        <v>6</v>
      </c>
      <c r="AH58" s="25">
        <v>3</v>
      </c>
      <c r="AI58" s="25">
        <v>30</v>
      </c>
      <c r="AJ58" s="25">
        <v>21</v>
      </c>
      <c r="AK58" s="25">
        <v>12</v>
      </c>
      <c r="AL58" s="25">
        <v>3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v>0</v>
      </c>
      <c r="AV58" s="25">
        <v>0</v>
      </c>
      <c r="AW58" s="25">
        <v>14</v>
      </c>
      <c r="AX58" s="25">
        <v>3</v>
      </c>
      <c r="AY58" s="25">
        <v>0</v>
      </c>
      <c r="AZ58" s="25">
        <v>0</v>
      </c>
      <c r="BA58" s="25">
        <v>0</v>
      </c>
      <c r="BB58" s="26">
        <v>0</v>
      </c>
      <c r="BC58" s="25">
        <v>0</v>
      </c>
      <c r="BD58" s="25">
        <v>0</v>
      </c>
      <c r="BE58" s="26">
        <v>13</v>
      </c>
      <c r="BF58" s="25">
        <v>162</v>
      </c>
      <c r="BG58" s="25">
        <v>120</v>
      </c>
      <c r="BH58" s="26">
        <v>408</v>
      </c>
      <c r="BI58" s="26">
        <v>28882</v>
      </c>
      <c r="BJ58" s="26">
        <v>512</v>
      </c>
      <c r="BK58" s="26">
        <v>1495</v>
      </c>
    </row>
    <row r="59" spans="1:63" s="27" customFormat="1" ht="12.75" customHeight="1" x14ac:dyDescent="0.3">
      <c r="A59" s="42" t="s">
        <v>138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2653</v>
      </c>
      <c r="AH59" s="29">
        <v>0</v>
      </c>
      <c r="AI59" s="29">
        <v>3759</v>
      </c>
      <c r="AJ59" s="29">
        <v>4353</v>
      </c>
      <c r="AK59" s="29">
        <v>4404</v>
      </c>
      <c r="AL59" s="29">
        <v>7736</v>
      </c>
      <c r="AM59" s="29">
        <v>8025</v>
      </c>
      <c r="AN59" s="30">
        <v>0</v>
      </c>
      <c r="AO59" s="30">
        <v>11129</v>
      </c>
      <c r="AP59" s="30">
        <v>11711</v>
      </c>
      <c r="AQ59" s="30">
        <v>10224</v>
      </c>
      <c r="AR59" s="30">
        <v>10620</v>
      </c>
      <c r="AS59" s="30">
        <v>11089</v>
      </c>
      <c r="AT59" s="30">
        <v>8198</v>
      </c>
      <c r="AU59" s="30">
        <v>7788</v>
      </c>
      <c r="AV59" s="30">
        <v>6516</v>
      </c>
      <c r="AW59" s="30">
        <v>7067</v>
      </c>
      <c r="AX59" s="30">
        <v>7262</v>
      </c>
      <c r="AY59" s="30">
        <v>5808</v>
      </c>
      <c r="AZ59" s="30">
        <v>6504</v>
      </c>
      <c r="BA59" s="30">
        <v>4813</v>
      </c>
      <c r="BB59" s="26">
        <v>6316</v>
      </c>
      <c r="BC59" s="30">
        <v>7316</v>
      </c>
      <c r="BD59" s="30">
        <v>9193</v>
      </c>
      <c r="BE59" s="30">
        <v>12431</v>
      </c>
      <c r="BF59" s="30">
        <v>17234</v>
      </c>
      <c r="BG59" s="30">
        <v>20756</v>
      </c>
      <c r="BH59" s="26">
        <v>25412</v>
      </c>
      <c r="BI59" s="26">
        <v>0</v>
      </c>
      <c r="BJ59" s="26">
        <v>32976</v>
      </c>
      <c r="BK59" s="26">
        <v>36473</v>
      </c>
    </row>
    <row r="60" spans="1:63" s="27" customFormat="1" ht="12.75" customHeight="1" x14ac:dyDescent="0.3">
      <c r="A60" s="24" t="s">
        <v>139</v>
      </c>
      <c r="B60" s="25">
        <v>1291</v>
      </c>
      <c r="C60" s="25">
        <v>1193</v>
      </c>
      <c r="D60" s="25">
        <v>1145</v>
      </c>
      <c r="E60" s="25">
        <v>0</v>
      </c>
      <c r="F60" s="25">
        <v>1291</v>
      </c>
      <c r="G60" s="25">
        <v>1403</v>
      </c>
      <c r="H60" s="25">
        <v>1403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/>
      <c r="BH60" s="26">
        <v>0</v>
      </c>
      <c r="BI60" s="26">
        <v>498</v>
      </c>
      <c r="BJ60" s="26">
        <v>0</v>
      </c>
      <c r="BK60" s="26">
        <v>0</v>
      </c>
    </row>
    <row r="61" spans="1:63" s="27" customFormat="1" ht="12.75" customHeight="1" x14ac:dyDescent="0.3">
      <c r="A61" s="24" t="s">
        <v>140</v>
      </c>
      <c r="B61" s="25">
        <v>27859</v>
      </c>
      <c r="C61" s="25">
        <v>30040</v>
      </c>
      <c r="D61" s="25">
        <v>31363</v>
      </c>
      <c r="E61" s="25">
        <v>2392</v>
      </c>
      <c r="F61" s="25">
        <v>33656</v>
      </c>
      <c r="G61" s="25">
        <v>37331</v>
      </c>
      <c r="H61" s="25">
        <v>38642</v>
      </c>
      <c r="I61" s="25">
        <v>6520</v>
      </c>
      <c r="J61" s="25">
        <v>6959</v>
      </c>
      <c r="K61" s="25">
        <v>7573</v>
      </c>
      <c r="L61" s="25">
        <v>7749</v>
      </c>
      <c r="M61" s="25">
        <v>7829</v>
      </c>
      <c r="N61" s="25">
        <v>7978</v>
      </c>
      <c r="O61" s="25">
        <v>8077</v>
      </c>
      <c r="P61" s="25">
        <v>3851</v>
      </c>
      <c r="Q61" s="25">
        <v>4099</v>
      </c>
      <c r="R61" s="25">
        <v>4034</v>
      </c>
      <c r="S61" s="25">
        <v>4110</v>
      </c>
      <c r="T61" s="25">
        <v>1416</v>
      </c>
      <c r="U61" s="25">
        <v>1459</v>
      </c>
      <c r="V61" s="25">
        <v>1006</v>
      </c>
      <c r="W61" s="25">
        <v>911</v>
      </c>
      <c r="X61" s="25">
        <v>814</v>
      </c>
      <c r="Y61" s="25">
        <v>713</v>
      </c>
      <c r="Z61" s="25">
        <v>609</v>
      </c>
      <c r="AA61" s="25">
        <v>385</v>
      </c>
      <c r="AB61" s="25">
        <v>36</v>
      </c>
      <c r="AC61" s="25">
        <v>768</v>
      </c>
      <c r="AD61" s="25">
        <v>397</v>
      </c>
      <c r="AE61" s="25">
        <v>792</v>
      </c>
      <c r="AF61" s="25">
        <v>666</v>
      </c>
      <c r="AG61" s="25">
        <v>2100</v>
      </c>
      <c r="AH61" s="25">
        <v>2061</v>
      </c>
      <c r="AI61" s="25">
        <v>5111</v>
      </c>
      <c r="AJ61" s="25">
        <v>5263</v>
      </c>
      <c r="AK61" s="25">
        <v>454</v>
      </c>
      <c r="AL61" s="25">
        <v>362</v>
      </c>
      <c r="AM61" s="25">
        <v>424</v>
      </c>
      <c r="AN61" s="26">
        <v>605</v>
      </c>
      <c r="AO61" s="26">
        <v>296</v>
      </c>
      <c r="AP61" s="26">
        <v>295</v>
      </c>
      <c r="AQ61" s="26">
        <v>309</v>
      </c>
      <c r="AR61" s="26">
        <v>561</v>
      </c>
      <c r="AS61" s="30">
        <v>347</v>
      </c>
      <c r="AT61" s="26">
        <v>286</v>
      </c>
      <c r="AU61" s="26">
        <v>283</v>
      </c>
      <c r="AV61" s="30">
        <v>281</v>
      </c>
      <c r="AW61" s="30">
        <v>270</v>
      </c>
      <c r="AX61" s="26">
        <v>416</v>
      </c>
      <c r="AY61" s="26">
        <v>411</v>
      </c>
      <c r="AZ61" s="26">
        <v>650</v>
      </c>
      <c r="BA61" s="26">
        <v>403</v>
      </c>
      <c r="BB61" s="26">
        <v>403</v>
      </c>
      <c r="BC61" s="26">
        <v>401</v>
      </c>
      <c r="BD61" s="26">
        <v>877</v>
      </c>
      <c r="BE61" s="26">
        <v>397</v>
      </c>
      <c r="BF61" s="26">
        <v>143</v>
      </c>
      <c r="BG61" s="26">
        <v>2213</v>
      </c>
      <c r="BH61" s="26">
        <v>3663</v>
      </c>
      <c r="BI61" s="26">
        <f t="shared" ref="BI61" si="31">BI62+BI64+BI66</f>
        <v>1246630</v>
      </c>
      <c r="BJ61" s="26">
        <v>382</v>
      </c>
      <c r="BK61" s="26">
        <v>380</v>
      </c>
    </row>
    <row r="62" spans="1:63" s="23" customFormat="1" ht="13.8" x14ac:dyDescent="0.3">
      <c r="A62" s="20" t="s">
        <v>57</v>
      </c>
      <c r="B62" s="21">
        <v>700227</v>
      </c>
      <c r="C62" s="21">
        <v>695991</v>
      </c>
      <c r="D62" s="21">
        <v>695788</v>
      </c>
      <c r="E62" s="21">
        <v>677776</v>
      </c>
      <c r="F62" s="21">
        <v>667959</v>
      </c>
      <c r="G62" s="21">
        <v>647640</v>
      </c>
      <c r="H62" s="21">
        <v>637418</v>
      </c>
      <c r="I62" s="21">
        <v>635527</v>
      </c>
      <c r="J62" s="21">
        <v>624081</v>
      </c>
      <c r="K62" s="21">
        <v>627835</v>
      </c>
      <c r="L62" s="21">
        <v>626327</v>
      </c>
      <c r="M62" s="21">
        <v>648235</v>
      </c>
      <c r="N62" s="21">
        <v>648777</v>
      </c>
      <c r="O62" s="21">
        <v>646182</v>
      </c>
      <c r="P62" s="21">
        <v>643702</v>
      </c>
      <c r="Q62" s="21">
        <v>642537</v>
      </c>
      <c r="R62" s="21">
        <v>644424</v>
      </c>
      <c r="S62" s="21">
        <v>631844</v>
      </c>
      <c r="T62" s="21">
        <v>656184</v>
      </c>
      <c r="U62" s="21">
        <v>670719</v>
      </c>
      <c r="V62" s="21">
        <v>653179</v>
      </c>
      <c r="W62" s="21">
        <v>627462</v>
      </c>
      <c r="X62" s="21">
        <v>625716</v>
      </c>
      <c r="Y62" s="21">
        <v>599962</v>
      </c>
      <c r="Z62" s="21">
        <v>600425</v>
      </c>
      <c r="AA62" s="21">
        <v>621955</v>
      </c>
      <c r="AB62" s="21">
        <v>629857</v>
      </c>
      <c r="AC62" s="21">
        <v>641969</v>
      </c>
      <c r="AD62" s="21">
        <v>646820</v>
      </c>
      <c r="AE62" s="21">
        <v>676671</v>
      </c>
      <c r="AF62" s="21">
        <v>680796</v>
      </c>
      <c r="AG62" s="21">
        <v>695977</v>
      </c>
      <c r="AH62" s="21">
        <v>752124</v>
      </c>
      <c r="AI62" s="21">
        <v>746986</v>
      </c>
      <c r="AJ62" s="21">
        <v>754217</v>
      </c>
      <c r="AK62" s="21">
        <v>757284</v>
      </c>
      <c r="AL62" s="22">
        <f t="shared" ref="AL62:BA62" si="32">AL63+AL65+AL67</f>
        <v>794408</v>
      </c>
      <c r="AM62" s="22">
        <f t="shared" si="32"/>
        <v>809051</v>
      </c>
      <c r="AN62" s="22">
        <f t="shared" si="32"/>
        <v>805029</v>
      </c>
      <c r="AO62" s="22">
        <f t="shared" si="32"/>
        <v>813003</v>
      </c>
      <c r="AP62" s="22">
        <f t="shared" si="32"/>
        <v>833989</v>
      </c>
      <c r="AQ62" s="22">
        <f t="shared" si="32"/>
        <v>851726</v>
      </c>
      <c r="AR62" s="22">
        <f t="shared" si="32"/>
        <v>919233</v>
      </c>
      <c r="AS62" s="22">
        <f t="shared" si="32"/>
        <v>963288</v>
      </c>
      <c r="AT62" s="22">
        <f t="shared" si="32"/>
        <v>948928</v>
      </c>
      <c r="AU62" s="22">
        <f t="shared" si="32"/>
        <v>971079</v>
      </c>
      <c r="AV62" s="22">
        <f t="shared" si="32"/>
        <v>1016966</v>
      </c>
      <c r="AW62" s="22">
        <f t="shared" si="32"/>
        <v>1093127</v>
      </c>
      <c r="AX62" s="22">
        <f t="shared" si="32"/>
        <v>1098279</v>
      </c>
      <c r="AY62" s="22">
        <f t="shared" si="32"/>
        <v>1107182</v>
      </c>
      <c r="AZ62" s="38">
        <f t="shared" si="32"/>
        <v>1134295</v>
      </c>
      <c r="BA62" s="38">
        <f t="shared" si="32"/>
        <v>1169511</v>
      </c>
      <c r="BB62" s="38">
        <v>1177374</v>
      </c>
      <c r="BC62" s="38">
        <f>BC63+BC65+BC67</f>
        <v>1196713</v>
      </c>
      <c r="BD62" s="38">
        <f t="shared" ref="BD62:BF62" si="33">BD63+BD65+BD67</f>
        <v>1199631</v>
      </c>
      <c r="BE62" s="38">
        <f t="shared" si="33"/>
        <v>1226745</v>
      </c>
      <c r="BF62" s="38">
        <f t="shared" si="33"/>
        <v>1218037</v>
      </c>
      <c r="BG62" s="38">
        <v>1221272</v>
      </c>
      <c r="BH62" s="38">
        <v>1229154</v>
      </c>
      <c r="BI62" s="38">
        <v>988470</v>
      </c>
      <c r="BJ62" s="38">
        <v>1242137</v>
      </c>
      <c r="BK62" s="38">
        <v>1248996</v>
      </c>
    </row>
    <row r="63" spans="1:63" s="27" customFormat="1" ht="12.75" customHeight="1" x14ac:dyDescent="0.3">
      <c r="A63" s="40" t="s">
        <v>58</v>
      </c>
      <c r="B63" s="25">
        <v>489973</v>
      </c>
      <c r="C63" s="25">
        <v>489973</v>
      </c>
      <c r="D63" s="25">
        <v>489973</v>
      </c>
      <c r="E63" s="25">
        <v>489973</v>
      </c>
      <c r="F63" s="25">
        <v>489973</v>
      </c>
      <c r="G63" s="25">
        <v>489973</v>
      </c>
      <c r="H63" s="25">
        <v>489973</v>
      </c>
      <c r="I63" s="25">
        <v>489973</v>
      </c>
      <c r="J63" s="25">
        <v>489973</v>
      </c>
      <c r="K63" s="25">
        <v>489973</v>
      </c>
      <c r="L63" s="25">
        <v>489973</v>
      </c>
      <c r="M63" s="25">
        <v>489973</v>
      </c>
      <c r="N63" s="25">
        <v>489973</v>
      </c>
      <c r="O63" s="25">
        <v>489973</v>
      </c>
      <c r="P63" s="25">
        <v>489973</v>
      </c>
      <c r="Q63" s="25">
        <v>489973</v>
      </c>
      <c r="R63" s="25">
        <v>492025</v>
      </c>
      <c r="S63" s="25">
        <v>492025</v>
      </c>
      <c r="T63" s="25">
        <v>492025</v>
      </c>
      <c r="U63" s="25">
        <v>492025</v>
      </c>
      <c r="V63" s="25">
        <v>492025</v>
      </c>
      <c r="W63" s="25">
        <v>492025</v>
      </c>
      <c r="X63" s="25">
        <v>492025</v>
      </c>
      <c r="Y63" s="25">
        <v>492025</v>
      </c>
      <c r="Z63" s="25">
        <v>492025</v>
      </c>
      <c r="AA63" s="25">
        <v>492025</v>
      </c>
      <c r="AB63" s="25">
        <v>492025</v>
      </c>
      <c r="AC63" s="25">
        <v>492025</v>
      </c>
      <c r="AD63" s="25">
        <v>492025</v>
      </c>
      <c r="AE63" s="25">
        <v>492025</v>
      </c>
      <c r="AF63" s="25">
        <v>492025</v>
      </c>
      <c r="AG63" s="25">
        <v>492025</v>
      </c>
      <c r="AH63" s="25">
        <v>492025</v>
      </c>
      <c r="AI63" s="25">
        <v>492025</v>
      </c>
      <c r="AJ63" s="25">
        <v>492025</v>
      </c>
      <c r="AK63" s="25">
        <v>492025</v>
      </c>
      <c r="AL63" s="25">
        <v>492025</v>
      </c>
      <c r="AM63" s="25">
        <v>492025</v>
      </c>
      <c r="AN63" s="26">
        <v>492025</v>
      </c>
      <c r="AO63" s="26">
        <v>637756</v>
      </c>
      <c r="AP63" s="26">
        <v>637756</v>
      </c>
      <c r="AQ63" s="26">
        <v>637756</v>
      </c>
      <c r="AR63" s="26">
        <v>637756</v>
      </c>
      <c r="AS63" s="30">
        <v>637756</v>
      </c>
      <c r="AT63" s="26">
        <v>637756</v>
      </c>
      <c r="AU63" s="26">
        <v>637756</v>
      </c>
      <c r="AV63" s="30">
        <v>771454</v>
      </c>
      <c r="AW63" s="30">
        <v>771454</v>
      </c>
      <c r="AX63" s="26">
        <v>904772</v>
      </c>
      <c r="AY63" s="26">
        <v>904772</v>
      </c>
      <c r="AZ63" s="26">
        <v>904772</v>
      </c>
      <c r="BA63" s="26">
        <v>904772</v>
      </c>
      <c r="BB63" s="26">
        <v>988470</v>
      </c>
      <c r="BC63" s="26">
        <v>988470</v>
      </c>
      <c r="BD63" s="26">
        <v>988470</v>
      </c>
      <c r="BE63" s="26">
        <v>988470</v>
      </c>
      <c r="BF63" s="26">
        <v>988470</v>
      </c>
      <c r="BG63" s="26">
        <v>988470</v>
      </c>
      <c r="BH63" s="26">
        <v>988470</v>
      </c>
      <c r="BI63" s="26">
        <v>0</v>
      </c>
      <c r="BJ63" s="26">
        <v>988470</v>
      </c>
      <c r="BK63" s="26">
        <v>988470</v>
      </c>
    </row>
    <row r="64" spans="1:63" s="27" customFormat="1" ht="12.75" customHeight="1" x14ac:dyDescent="0.3">
      <c r="A64" s="40" t="s">
        <v>59</v>
      </c>
      <c r="B64" s="25">
        <v>2052</v>
      </c>
      <c r="C64" s="25">
        <v>2052</v>
      </c>
      <c r="D64" s="25">
        <v>-2319</v>
      </c>
      <c r="E64" s="25">
        <v>2052</v>
      </c>
      <c r="F64" s="25">
        <v>2052</v>
      </c>
      <c r="G64" s="25">
        <v>2052</v>
      </c>
      <c r="H64" s="25">
        <v>2052</v>
      </c>
      <c r="I64" s="25">
        <v>2052</v>
      </c>
      <c r="J64" s="25">
        <v>2052</v>
      </c>
      <c r="K64" s="25">
        <v>2052</v>
      </c>
      <c r="L64" s="25">
        <v>2052</v>
      </c>
      <c r="M64" s="25">
        <v>2052</v>
      </c>
      <c r="N64" s="25">
        <v>2052</v>
      </c>
      <c r="O64" s="25">
        <v>2052</v>
      </c>
      <c r="P64" s="25">
        <v>2052</v>
      </c>
      <c r="Q64" s="25">
        <v>2052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0</v>
      </c>
      <c r="AI64" s="25">
        <v>0</v>
      </c>
      <c r="AJ64" s="25">
        <v>0</v>
      </c>
      <c r="AK64" s="25">
        <v>0</v>
      </c>
      <c r="AL64" s="25"/>
      <c r="AM64" s="25"/>
      <c r="AN64" s="26"/>
      <c r="AO64" s="26"/>
      <c r="AP64" s="26"/>
      <c r="AQ64" s="26"/>
      <c r="AR64" s="26"/>
      <c r="AS64" s="30"/>
      <c r="AT64" s="26"/>
      <c r="AU64" s="26"/>
      <c r="AV64" s="30"/>
      <c r="AW64" s="30"/>
      <c r="AX64" s="26"/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168589</v>
      </c>
      <c r="BJ64" s="26">
        <v>0</v>
      </c>
      <c r="BK64" s="26">
        <v>0</v>
      </c>
    </row>
    <row r="65" spans="1:63" s="27" customFormat="1" ht="12.75" customHeight="1" x14ac:dyDescent="0.3">
      <c r="A65" s="24" t="s">
        <v>60</v>
      </c>
      <c r="B65" s="25">
        <v>216685</v>
      </c>
      <c r="C65" s="25">
        <v>199452</v>
      </c>
      <c r="D65" s="25">
        <v>192030</v>
      </c>
      <c r="E65" s="25">
        <v>190999</v>
      </c>
      <c r="F65" s="25">
        <v>184301</v>
      </c>
      <c r="G65" s="25">
        <v>181289</v>
      </c>
      <c r="H65" s="25">
        <v>177748</v>
      </c>
      <c r="I65" s="25">
        <v>139741</v>
      </c>
      <c r="J65" s="25">
        <v>139741</v>
      </c>
      <c r="K65" s="25">
        <v>139741</v>
      </c>
      <c r="L65" s="25">
        <v>123405</v>
      </c>
      <c r="M65" s="25">
        <v>140784</v>
      </c>
      <c r="N65" s="25">
        <v>140784</v>
      </c>
      <c r="O65" s="25">
        <v>140784</v>
      </c>
      <c r="P65" s="25">
        <v>137507</v>
      </c>
      <c r="Q65" s="25">
        <v>135952</v>
      </c>
      <c r="R65" s="25">
        <v>135952</v>
      </c>
      <c r="S65" s="25">
        <v>135952</v>
      </c>
      <c r="T65" s="25">
        <v>132038</v>
      </c>
      <c r="U65" s="25">
        <v>135643</v>
      </c>
      <c r="V65" s="25">
        <v>135121</v>
      </c>
      <c r="W65" s="25">
        <v>129938</v>
      </c>
      <c r="X65" s="25">
        <v>129938</v>
      </c>
      <c r="Y65" s="25">
        <v>90243</v>
      </c>
      <c r="Z65" s="25">
        <v>90243</v>
      </c>
      <c r="AA65" s="25">
        <v>90243</v>
      </c>
      <c r="AB65" s="25">
        <v>90243</v>
      </c>
      <c r="AC65" s="25">
        <v>118960</v>
      </c>
      <c r="AD65" s="25">
        <v>118960</v>
      </c>
      <c r="AE65" s="25">
        <v>139131</v>
      </c>
      <c r="AF65" s="25">
        <v>139306</v>
      </c>
      <c r="AG65" s="25">
        <v>160218</v>
      </c>
      <c r="AH65" s="25">
        <v>217929</v>
      </c>
      <c r="AI65" s="25">
        <v>213524</v>
      </c>
      <c r="AJ65" s="25">
        <v>216216</v>
      </c>
      <c r="AK65" s="25">
        <v>219482</v>
      </c>
      <c r="AL65" s="25">
        <v>228810</v>
      </c>
      <c r="AM65" s="25">
        <v>233845</v>
      </c>
      <c r="AN65" s="26">
        <v>219641</v>
      </c>
      <c r="AO65" s="26">
        <v>86894</v>
      </c>
      <c r="AP65" s="26">
        <v>96564</v>
      </c>
      <c r="AQ65" s="26">
        <v>130500</v>
      </c>
      <c r="AR65" s="26">
        <v>189845</v>
      </c>
      <c r="AS65" s="30">
        <v>233695</v>
      </c>
      <c r="AT65" s="26">
        <v>244283</v>
      </c>
      <c r="AU65" s="26">
        <v>262496</v>
      </c>
      <c r="AV65" s="30">
        <v>178117</v>
      </c>
      <c r="AW65" s="30">
        <v>248144</v>
      </c>
      <c r="AX65" s="26">
        <v>120859</v>
      </c>
      <c r="AY65" s="26">
        <v>134722</v>
      </c>
      <c r="AZ65" s="26">
        <v>161231</v>
      </c>
      <c r="BA65" s="26">
        <v>195316</v>
      </c>
      <c r="BB65" s="26">
        <v>118843</v>
      </c>
      <c r="BC65" s="26">
        <v>128329</v>
      </c>
      <c r="BD65" s="26">
        <v>128925</v>
      </c>
      <c r="BE65" s="26">
        <v>150565</v>
      </c>
      <c r="BF65" s="26">
        <v>143766</v>
      </c>
      <c r="BG65" s="26">
        <v>143324</v>
      </c>
      <c r="BH65" s="26">
        <v>153863</v>
      </c>
      <c r="BI65" s="26">
        <v>0</v>
      </c>
      <c r="BJ65" s="26">
        <v>170920</v>
      </c>
      <c r="BK65" s="26">
        <v>179231</v>
      </c>
    </row>
    <row r="66" spans="1:63" s="27" customFormat="1" ht="12.75" customHeight="1" x14ac:dyDescent="0.3">
      <c r="A66" s="24" t="s">
        <v>61</v>
      </c>
      <c r="B66" s="25">
        <v>7685</v>
      </c>
      <c r="C66" s="25">
        <v>12464</v>
      </c>
      <c r="D66" s="25">
        <v>20958</v>
      </c>
      <c r="E66" s="25">
        <v>0</v>
      </c>
      <c r="F66" s="25">
        <v>-3611</v>
      </c>
      <c r="G66" s="25">
        <v>-25580</v>
      </c>
      <c r="H66" s="25">
        <v>-33732</v>
      </c>
      <c r="I66" s="25">
        <v>0</v>
      </c>
      <c r="J66" s="25">
        <v>-8054</v>
      </c>
      <c r="K66" s="25">
        <v>-11961</v>
      </c>
      <c r="L66" s="25">
        <v>0</v>
      </c>
      <c r="M66" s="25">
        <v>0</v>
      </c>
      <c r="N66" s="25">
        <v>2951</v>
      </c>
      <c r="O66" s="25">
        <v>2059</v>
      </c>
      <c r="P66" s="25">
        <v>1744</v>
      </c>
      <c r="Q66" s="25">
        <v>0</v>
      </c>
      <c r="R66" s="25">
        <v>-1773</v>
      </c>
      <c r="S66" s="25">
        <v>-15545</v>
      </c>
      <c r="T66" s="25">
        <v>-16024</v>
      </c>
      <c r="U66" s="25">
        <v>0</v>
      </c>
      <c r="V66" s="25">
        <v>-9965</v>
      </c>
      <c r="W66" s="25">
        <v>-14824</v>
      </c>
      <c r="X66" s="25">
        <v>-19463</v>
      </c>
      <c r="Y66" s="25">
        <v>0</v>
      </c>
      <c r="Z66" s="25">
        <v>2015</v>
      </c>
      <c r="AA66" s="25">
        <v>13764</v>
      </c>
      <c r="AB66" s="25">
        <v>22847</v>
      </c>
      <c r="AC66" s="25">
        <v>0</v>
      </c>
      <c r="AD66" s="25">
        <v>1799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>
        <v>0</v>
      </c>
      <c r="AL66" s="25">
        <v>0</v>
      </c>
      <c r="AM66" s="25">
        <v>0</v>
      </c>
      <c r="AN66" s="25">
        <v>0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v>0</v>
      </c>
      <c r="AV66" s="25">
        <v>0</v>
      </c>
      <c r="AW66" s="25">
        <v>0</v>
      </c>
      <c r="AX66" s="25">
        <v>0</v>
      </c>
      <c r="AY66" s="25">
        <v>0</v>
      </c>
      <c r="AZ66" s="25">
        <v>0</v>
      </c>
      <c r="BA66" s="25">
        <v>0</v>
      </c>
      <c r="BB66" s="26">
        <v>0</v>
      </c>
      <c r="BC66" s="25">
        <v>0</v>
      </c>
      <c r="BD66" s="25">
        <v>0</v>
      </c>
      <c r="BE66" s="25">
        <v>0</v>
      </c>
      <c r="BF66" s="25">
        <v>0</v>
      </c>
      <c r="BG66" s="25">
        <v>0</v>
      </c>
      <c r="BH66" s="26">
        <v>0</v>
      </c>
      <c r="BI66" s="26">
        <v>89571</v>
      </c>
      <c r="BJ66" s="26">
        <v>0</v>
      </c>
      <c r="BK66" s="26">
        <v>0</v>
      </c>
    </row>
    <row r="67" spans="1:63" s="27" customFormat="1" ht="12.75" customHeight="1" x14ac:dyDescent="0.3">
      <c r="A67" s="24" t="s">
        <v>62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30984</v>
      </c>
      <c r="AD67" s="25">
        <v>0</v>
      </c>
      <c r="AE67" s="25">
        <v>0</v>
      </c>
      <c r="AF67" s="25">
        <v>0</v>
      </c>
      <c r="AG67" s="25">
        <v>43734</v>
      </c>
      <c r="AH67" s="25">
        <v>0</v>
      </c>
      <c r="AI67" s="25">
        <v>0</v>
      </c>
      <c r="AJ67" s="25">
        <v>0</v>
      </c>
      <c r="AK67" s="25">
        <v>45777</v>
      </c>
      <c r="AL67" s="25">
        <v>73573</v>
      </c>
      <c r="AM67" s="25">
        <v>83181</v>
      </c>
      <c r="AN67" s="26">
        <v>93363</v>
      </c>
      <c r="AO67" s="26">
        <v>88353</v>
      </c>
      <c r="AP67" s="26">
        <v>99669</v>
      </c>
      <c r="AQ67" s="26">
        <v>83470</v>
      </c>
      <c r="AR67" s="26">
        <v>91632</v>
      </c>
      <c r="AS67" s="30">
        <v>91837</v>
      </c>
      <c r="AT67" s="26">
        <v>66889</v>
      </c>
      <c r="AU67" s="26">
        <v>70827</v>
      </c>
      <c r="AV67" s="30">
        <v>67395</v>
      </c>
      <c r="AW67" s="30">
        <v>73529</v>
      </c>
      <c r="AX67" s="26">
        <v>72648</v>
      </c>
      <c r="AY67" s="26">
        <v>67688</v>
      </c>
      <c r="AZ67" s="26">
        <v>68292</v>
      </c>
      <c r="BA67" s="26">
        <v>69423</v>
      </c>
      <c r="BB67" s="26">
        <v>70061</v>
      </c>
      <c r="BC67" s="26">
        <v>79914</v>
      </c>
      <c r="BD67" s="26">
        <v>82236</v>
      </c>
      <c r="BE67" s="26">
        <v>87710</v>
      </c>
      <c r="BF67" s="26">
        <v>85801</v>
      </c>
      <c r="BG67" s="26">
        <v>89478</v>
      </c>
      <c r="BH67" s="26">
        <v>86821</v>
      </c>
      <c r="BI67" s="26"/>
      <c r="BJ67" s="26">
        <v>82747</v>
      </c>
      <c r="BK67" s="26">
        <v>81295</v>
      </c>
    </row>
    <row r="68" spans="1:63" s="27" customFormat="1" ht="12.75" customHeight="1" x14ac:dyDescent="0.3">
      <c r="A68" s="24" t="s">
        <v>64</v>
      </c>
      <c r="B68" s="25">
        <v>-16168</v>
      </c>
      <c r="C68" s="25">
        <v>-7950</v>
      </c>
      <c r="D68" s="25">
        <v>-4854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/>
      <c r="AM68" s="25"/>
      <c r="AN68" s="26"/>
      <c r="AO68" s="26"/>
      <c r="AP68" s="26"/>
      <c r="AQ68" s="26"/>
      <c r="AR68" s="26"/>
      <c r="AS68" s="30"/>
      <c r="AT68" s="26"/>
      <c r="AU68" s="26"/>
      <c r="AV68" s="30"/>
      <c r="AW68" s="30"/>
      <c r="AX68" s="26"/>
      <c r="AY68" s="26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</row>
    <row r="69" spans="1:63" s="27" customFormat="1" ht="12.75" customHeight="1" x14ac:dyDescent="0.3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</row>
    <row r="71" spans="1:63" ht="12.75" customHeight="1" x14ac:dyDescent="0.3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</row>
  </sheetData>
  <sheetProtection sheet="1" objects="1" scenarios="1"/>
  <mergeCells count="2">
    <mergeCell ref="BJ3:BJ4"/>
    <mergeCell ref="BK3:BK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ignoredErrors>
    <ignoredError sqref="BB56:BF58 BC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A88BE-029C-485D-9F4F-4684AFD57523}">
  <sheetPr>
    <tabColor rgb="FF006DAE"/>
  </sheetPr>
  <dimension ref="A1:CY92"/>
  <sheetViews>
    <sheetView showGridLines="0" zoomScaleNormal="100" workbookViewId="0">
      <pane xSplit="1" ySplit="4" topLeftCell="BI5" activePane="bottomRight" state="frozen"/>
      <selection pane="topRight" activeCell="B1" sqref="B1"/>
      <selection pane="bottomLeft" activeCell="A5" sqref="A5"/>
      <selection pane="bottomRight" activeCell="BQ4" sqref="BQ4"/>
    </sheetView>
  </sheetViews>
  <sheetFormatPr defaultColWidth="14.6640625" defaultRowHeight="15" customHeight="1" x14ac:dyDescent="0.3"/>
  <cols>
    <col min="1" max="1" width="60.44140625" style="44" customWidth="1"/>
    <col min="2" max="16384" width="14.6640625" style="45"/>
  </cols>
  <sheetData>
    <row r="1" spans="1:103" s="4" customFormat="1" ht="50.1" customHeight="1" x14ac:dyDescent="0.3">
      <c r="A1" s="8"/>
      <c r="BA1" s="9"/>
    </row>
    <row r="2" spans="1:103" s="49" customFormat="1" ht="15" customHeight="1" x14ac:dyDescent="0.3">
      <c r="A2" s="48" t="s">
        <v>5</v>
      </c>
    </row>
    <row r="3" spans="1:103" s="50" customFormat="1" ht="15" customHeight="1" x14ac:dyDescent="0.3">
      <c r="A3" s="48" t="s">
        <v>270</v>
      </c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O3" s="51"/>
    </row>
    <row r="4" spans="1:103" s="53" customFormat="1" ht="15" customHeight="1" x14ac:dyDescent="0.3">
      <c r="A4" s="52" t="s">
        <v>142</v>
      </c>
      <c r="B4" s="53" t="s">
        <v>143</v>
      </c>
      <c r="C4" s="53" t="s">
        <v>144</v>
      </c>
      <c r="D4" s="53" t="s">
        <v>145</v>
      </c>
      <c r="E4" s="53" t="s">
        <v>146</v>
      </c>
      <c r="F4" s="53" t="s">
        <v>147</v>
      </c>
      <c r="G4" s="53" t="s">
        <v>148</v>
      </c>
      <c r="H4" s="53" t="s">
        <v>149</v>
      </c>
      <c r="I4" s="53" t="s">
        <v>150</v>
      </c>
      <c r="J4" s="53" t="s">
        <v>151</v>
      </c>
      <c r="K4" s="53" t="s">
        <v>152</v>
      </c>
      <c r="L4" s="53" t="s">
        <v>153</v>
      </c>
      <c r="M4" s="53" t="s">
        <v>154</v>
      </c>
      <c r="N4" s="53" t="s">
        <v>155</v>
      </c>
      <c r="O4" s="53" t="s">
        <v>156</v>
      </c>
      <c r="P4" s="53" t="s">
        <v>157</v>
      </c>
      <c r="Q4" s="53" t="s">
        <v>158</v>
      </c>
      <c r="R4" s="53" t="s">
        <v>159</v>
      </c>
      <c r="S4" s="53" t="s">
        <v>160</v>
      </c>
      <c r="T4" s="53" t="s">
        <v>161</v>
      </c>
      <c r="U4" s="53" t="s">
        <v>162</v>
      </c>
      <c r="V4" s="53" t="s">
        <v>163</v>
      </c>
      <c r="W4" s="53" t="s">
        <v>164</v>
      </c>
      <c r="X4" s="53" t="s">
        <v>165</v>
      </c>
      <c r="Y4" s="53" t="s">
        <v>166</v>
      </c>
      <c r="Z4" s="53" t="s">
        <v>167</v>
      </c>
      <c r="AA4" s="53" t="s">
        <v>168</v>
      </c>
      <c r="AB4" s="53" t="s">
        <v>169</v>
      </c>
      <c r="AC4" s="53" t="s">
        <v>170</v>
      </c>
      <c r="AD4" s="53" t="s">
        <v>171</v>
      </c>
      <c r="AE4" s="53" t="s">
        <v>172</v>
      </c>
      <c r="AF4" s="53" t="s">
        <v>173</v>
      </c>
      <c r="AG4" s="53" t="s">
        <v>174</v>
      </c>
      <c r="AH4" s="53" t="s">
        <v>175</v>
      </c>
      <c r="AI4" s="53" t="s">
        <v>176</v>
      </c>
      <c r="AJ4" s="53" t="s">
        <v>177</v>
      </c>
      <c r="AK4" s="53" t="s">
        <v>178</v>
      </c>
      <c r="AL4" s="53" t="s">
        <v>179</v>
      </c>
      <c r="AM4" s="53" t="s">
        <v>180</v>
      </c>
      <c r="AN4" s="53" t="s">
        <v>181</v>
      </c>
      <c r="AO4" s="53" t="s">
        <v>182</v>
      </c>
      <c r="AP4" s="53" t="s">
        <v>183</v>
      </c>
      <c r="AQ4" s="53" t="s">
        <v>184</v>
      </c>
      <c r="AR4" s="53" t="s">
        <v>185</v>
      </c>
      <c r="AS4" s="53" t="s">
        <v>186</v>
      </c>
      <c r="AT4" s="53" t="s">
        <v>187</v>
      </c>
      <c r="AU4" s="53" t="s">
        <v>188</v>
      </c>
      <c r="AV4" s="53" t="s">
        <v>189</v>
      </c>
      <c r="AW4" s="53" t="s">
        <v>190</v>
      </c>
      <c r="AX4" s="53" t="s">
        <v>191</v>
      </c>
      <c r="AY4" s="53" t="s">
        <v>192</v>
      </c>
      <c r="AZ4" s="53" t="s">
        <v>193</v>
      </c>
      <c r="BA4" s="53" t="s">
        <v>194</v>
      </c>
      <c r="BB4" s="53" t="s">
        <v>195</v>
      </c>
      <c r="BC4" s="53" t="s">
        <v>196</v>
      </c>
      <c r="BD4" s="53" t="s">
        <v>197</v>
      </c>
      <c r="BE4" s="53" t="s">
        <v>198</v>
      </c>
      <c r="BF4" s="53" t="s">
        <v>199</v>
      </c>
      <c r="BG4" s="53" t="s">
        <v>200</v>
      </c>
      <c r="BH4" s="53" t="s">
        <v>201</v>
      </c>
      <c r="BI4" s="53" t="s">
        <v>202</v>
      </c>
      <c r="BJ4" s="53" t="s">
        <v>203</v>
      </c>
      <c r="BK4" s="53" t="s">
        <v>204</v>
      </c>
      <c r="BL4" s="53" t="s">
        <v>205</v>
      </c>
      <c r="BM4" s="53" t="s">
        <v>206</v>
      </c>
      <c r="BN4" s="53" t="s">
        <v>272</v>
      </c>
      <c r="BO4" s="53" t="s">
        <v>277</v>
      </c>
      <c r="BP4" s="53" t="s">
        <v>278</v>
      </c>
      <c r="BQ4" s="53" t="s">
        <v>279</v>
      </c>
    </row>
    <row r="5" spans="1:103" s="69" customFormat="1" ht="15" customHeight="1" x14ac:dyDescent="0.3">
      <c r="A5" s="58" t="s">
        <v>207</v>
      </c>
      <c r="B5" s="73">
        <v>658.19899999999996</v>
      </c>
      <c r="C5" s="73">
        <v>427.62799999999999</v>
      </c>
      <c r="D5" s="73">
        <v>134.86000000000001</v>
      </c>
      <c r="E5" s="73">
        <v>289.39999999999998</v>
      </c>
      <c r="F5" s="73">
        <v>448.27100000000002</v>
      </c>
      <c r="G5" s="73">
        <v>623.404</v>
      </c>
      <c r="H5" s="73">
        <v>126.642</v>
      </c>
      <c r="I5" s="73">
        <v>292.30399999999997</v>
      </c>
      <c r="J5" s="73">
        <v>452.1</v>
      </c>
      <c r="K5" s="73">
        <v>591.197</v>
      </c>
      <c r="L5" s="73">
        <v>102.152</v>
      </c>
      <c r="M5" s="73">
        <v>195.36099999999999</v>
      </c>
      <c r="N5" s="73">
        <v>323.45600000000002</v>
      </c>
      <c r="O5" s="73">
        <v>463.73099999999999</v>
      </c>
      <c r="P5" s="73">
        <v>116.182</v>
      </c>
      <c r="Q5" s="73">
        <v>247.14699999999999</v>
      </c>
      <c r="R5" s="73">
        <v>382.22300000000001</v>
      </c>
      <c r="S5" s="73">
        <v>541.93799999999999</v>
      </c>
      <c r="T5" s="73">
        <v>126.498</v>
      </c>
      <c r="U5" s="73">
        <v>247.32499999999999</v>
      </c>
      <c r="V5" s="73">
        <v>371.67599999999999</v>
      </c>
      <c r="W5" s="73">
        <v>493.59300000000002</v>
      </c>
      <c r="X5" s="73">
        <v>105.45099999999999</v>
      </c>
      <c r="Y5" s="73">
        <v>205.745</v>
      </c>
      <c r="Z5" s="73">
        <v>309.84500000000003</v>
      </c>
      <c r="AA5" s="73">
        <v>408.29899999999998</v>
      </c>
      <c r="AB5" s="73">
        <v>95.334000000000003</v>
      </c>
      <c r="AC5" s="73">
        <v>207.505</v>
      </c>
      <c r="AD5" s="73">
        <v>332.46199999999999</v>
      </c>
      <c r="AE5" s="73">
        <v>445.09699999999998</v>
      </c>
      <c r="AF5" s="73">
        <v>108.07</v>
      </c>
      <c r="AG5" s="73">
        <v>229.803</v>
      </c>
      <c r="AH5" s="73">
        <v>348.95400000000001</v>
      </c>
      <c r="AI5" s="73">
        <v>468.50200000000001</v>
      </c>
      <c r="AJ5" s="73">
        <v>100.10599999999999</v>
      </c>
      <c r="AK5" s="73">
        <v>125.328</v>
      </c>
      <c r="AL5" s="73">
        <v>141.262</v>
      </c>
      <c r="AM5" s="73">
        <v>140.94299999999998</v>
      </c>
      <c r="AN5" s="73">
        <v>94.882000000000005</v>
      </c>
      <c r="AO5" s="73">
        <v>112.529</v>
      </c>
      <c r="AP5" s="73">
        <v>145.93799999999999</v>
      </c>
      <c r="AQ5" s="73">
        <v>147.77500000000001</v>
      </c>
      <c r="AR5" s="73">
        <v>122.473</v>
      </c>
      <c r="AS5" s="73">
        <v>114.643</v>
      </c>
      <c r="AT5" s="73">
        <v>193.196</v>
      </c>
      <c r="AU5" s="73">
        <v>225.93199999999999</v>
      </c>
      <c r="AV5" s="73">
        <v>198.28800000000001</v>
      </c>
      <c r="AW5" s="73">
        <v>275.00599999999997</v>
      </c>
      <c r="AX5" s="73">
        <v>303.15800000000002</v>
      </c>
      <c r="AY5" s="73">
        <v>287.68200000000002</v>
      </c>
      <c r="AZ5" s="73">
        <v>259.87099999999998</v>
      </c>
      <c r="BA5" s="73">
        <v>319.096</v>
      </c>
      <c r="BB5" s="73">
        <v>372.55</v>
      </c>
      <c r="BC5" s="73">
        <v>403.53699999999998</v>
      </c>
      <c r="BD5" s="73">
        <v>226.15199999999999</v>
      </c>
      <c r="BE5" s="73">
        <v>247.15600000000001</v>
      </c>
      <c r="BF5" s="73">
        <v>237.43100000000001</v>
      </c>
      <c r="BG5" s="73">
        <v>235.09200000000001</v>
      </c>
      <c r="BH5" s="73">
        <v>155.059</v>
      </c>
      <c r="BI5" s="73">
        <v>244.30699999999999</v>
      </c>
      <c r="BJ5" s="73">
        <v>232.291</v>
      </c>
      <c r="BK5" s="73">
        <v>280.11599999999999</v>
      </c>
      <c r="BL5" s="73">
        <v>192.798</v>
      </c>
      <c r="BM5" s="73">
        <v>236.03299999999999</v>
      </c>
      <c r="BN5" s="56">
        <v>234.173</v>
      </c>
      <c r="BO5" s="73">
        <v>252.14499999999998</v>
      </c>
      <c r="BP5" s="68">
        <v>154.928</v>
      </c>
      <c r="BQ5" s="68">
        <v>238.40899999999999</v>
      </c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</row>
    <row r="6" spans="1:103" s="69" customFormat="1" ht="15" customHeight="1" x14ac:dyDescent="0.3">
      <c r="A6" s="58" t="s">
        <v>208</v>
      </c>
      <c r="B6" s="73">
        <v>-400.33199999999999</v>
      </c>
      <c r="C6" s="73">
        <v>-301.91000000000003</v>
      </c>
      <c r="D6" s="73">
        <v>-87.662000000000006</v>
      </c>
      <c r="E6" s="73">
        <v>-188.65</v>
      </c>
      <c r="F6" s="73">
        <v>-286.44600000000003</v>
      </c>
      <c r="G6" s="73">
        <v>-399.87799999999999</v>
      </c>
      <c r="H6" s="73">
        <v>-89.617000000000004</v>
      </c>
      <c r="I6" s="73">
        <v>-206.393</v>
      </c>
      <c r="J6" s="73">
        <v>-322.29399999999998</v>
      </c>
      <c r="K6" s="73">
        <v>-436.13600000000002</v>
      </c>
      <c r="L6" s="73">
        <v>-82.334999999999994</v>
      </c>
      <c r="M6" s="73">
        <v>-158.16999999999999</v>
      </c>
      <c r="N6" s="73">
        <v>-258.27100000000002</v>
      </c>
      <c r="O6" s="73">
        <v>-365.24299999999999</v>
      </c>
      <c r="P6" s="73">
        <v>-87.539000000000001</v>
      </c>
      <c r="Q6" s="73">
        <v>-184.28399999999999</v>
      </c>
      <c r="R6" s="73">
        <v>-284.87299999999999</v>
      </c>
      <c r="S6" s="73">
        <v>-393.63600000000002</v>
      </c>
      <c r="T6" s="73">
        <v>-90.766999999999996</v>
      </c>
      <c r="U6" s="73">
        <v>-178.87200000000001</v>
      </c>
      <c r="V6" s="73">
        <v>-276.83999999999997</v>
      </c>
      <c r="W6" s="73">
        <v>-374.13499999999999</v>
      </c>
      <c r="X6" s="73">
        <v>-82.129000000000005</v>
      </c>
      <c r="Y6" s="73">
        <v>-163.119</v>
      </c>
      <c r="Z6" s="73">
        <v>-243.12200000000001</v>
      </c>
      <c r="AA6" s="73">
        <v>-320.5</v>
      </c>
      <c r="AB6" s="73">
        <v>-76.498000000000005</v>
      </c>
      <c r="AC6" s="73">
        <v>-166.286</v>
      </c>
      <c r="AD6" s="73">
        <v>-270.22300000000001</v>
      </c>
      <c r="AE6" s="73">
        <v>-370.02499999999998</v>
      </c>
      <c r="AF6" s="73">
        <v>-83.418000000000006</v>
      </c>
      <c r="AG6" s="73">
        <v>-170.054</v>
      </c>
      <c r="AH6" s="73">
        <v>-255.05</v>
      </c>
      <c r="AI6" s="73">
        <v>-340.11099999999999</v>
      </c>
      <c r="AJ6" s="73">
        <v>-75.784000000000006</v>
      </c>
      <c r="AK6" s="73">
        <v>-93.063000000000002</v>
      </c>
      <c r="AL6" s="73">
        <v>-99.995999999999995</v>
      </c>
      <c r="AM6" s="73">
        <v>-98.59699999999998</v>
      </c>
      <c r="AN6" s="73">
        <v>-74.739000000000004</v>
      </c>
      <c r="AO6" s="73">
        <v>-82.942999999999998</v>
      </c>
      <c r="AP6" s="73">
        <v>-103.4</v>
      </c>
      <c r="AQ6" s="73">
        <v>-103.232</v>
      </c>
      <c r="AR6" s="73">
        <v>-89.463999999999999</v>
      </c>
      <c r="AS6" s="73">
        <v>-81.150000000000006</v>
      </c>
      <c r="AT6" s="73">
        <v>-127.425</v>
      </c>
      <c r="AU6" s="73">
        <v>-146.18600000000001</v>
      </c>
      <c r="AV6" s="73">
        <v>-129.17099999999999</v>
      </c>
      <c r="AW6" s="73">
        <v>-184.74799999999999</v>
      </c>
      <c r="AX6" s="73">
        <v>-206.77</v>
      </c>
      <c r="AY6" s="73">
        <v>-202.143</v>
      </c>
      <c r="AZ6" s="73">
        <v>-183.43100000000001</v>
      </c>
      <c r="BA6" s="73">
        <v>-233.488</v>
      </c>
      <c r="BB6" s="73">
        <v>-252.851</v>
      </c>
      <c r="BC6" s="73">
        <v>-261.86700000000002</v>
      </c>
      <c r="BD6" s="73">
        <v>-154.03700000000001</v>
      </c>
      <c r="BE6" s="73">
        <v>-176.31700000000001</v>
      </c>
      <c r="BF6" s="73">
        <v>-170.887</v>
      </c>
      <c r="BG6" s="73">
        <v>-173.20400000000001</v>
      </c>
      <c r="BH6" s="73">
        <v>-117.27</v>
      </c>
      <c r="BI6" s="73">
        <v>-176</v>
      </c>
      <c r="BJ6" s="73">
        <v>-163.38300000000001</v>
      </c>
      <c r="BK6" s="73">
        <v>-194.25</v>
      </c>
      <c r="BL6" s="73">
        <v>-146.49299999999999</v>
      </c>
      <c r="BM6" s="73">
        <v>-171.38900000000001</v>
      </c>
      <c r="BN6" s="56">
        <v>-174.999</v>
      </c>
      <c r="BO6" s="73">
        <v>-178.05600000000004</v>
      </c>
      <c r="BP6" s="68">
        <v>-128.42599999999999</v>
      </c>
      <c r="BQ6" s="68">
        <v>-188.34</v>
      </c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</row>
    <row r="7" spans="1:103" s="70" customFormat="1" ht="15" customHeight="1" x14ac:dyDescent="0.3">
      <c r="A7" s="58" t="s">
        <v>209</v>
      </c>
      <c r="B7" s="73">
        <v>257.86700000000002</v>
      </c>
      <c r="C7" s="73">
        <v>125.718</v>
      </c>
      <c r="D7" s="73">
        <v>47.198</v>
      </c>
      <c r="E7" s="73">
        <v>100.75</v>
      </c>
      <c r="F7" s="73">
        <v>161.82499999999999</v>
      </c>
      <c r="G7" s="73">
        <v>223.52600000000001</v>
      </c>
      <c r="H7" s="73">
        <v>37.024999999999999</v>
      </c>
      <c r="I7" s="73">
        <v>85.911000000000001</v>
      </c>
      <c r="J7" s="73">
        <v>129.80600000000001</v>
      </c>
      <c r="K7" s="73">
        <v>155.06100000000001</v>
      </c>
      <c r="L7" s="73">
        <v>19.817</v>
      </c>
      <c r="M7" s="73">
        <v>37.191000000000003</v>
      </c>
      <c r="N7" s="73">
        <v>65.185000000000002</v>
      </c>
      <c r="O7" s="73">
        <v>98.488</v>
      </c>
      <c r="P7" s="73">
        <v>28.643000000000001</v>
      </c>
      <c r="Q7" s="73">
        <v>62.863</v>
      </c>
      <c r="R7" s="73">
        <v>97.35</v>
      </c>
      <c r="S7" s="73">
        <v>148.30199999999999</v>
      </c>
      <c r="T7" s="73">
        <v>35.731000000000002</v>
      </c>
      <c r="U7" s="73">
        <v>68.453000000000003</v>
      </c>
      <c r="V7" s="73">
        <v>94.835999999999999</v>
      </c>
      <c r="W7" s="73">
        <v>119.458</v>
      </c>
      <c r="X7" s="73">
        <v>23.321999999999999</v>
      </c>
      <c r="Y7" s="73">
        <v>42.625999999999998</v>
      </c>
      <c r="Z7" s="73">
        <v>66.722999999999999</v>
      </c>
      <c r="AA7" s="73">
        <v>87.799000000000007</v>
      </c>
      <c r="AB7" s="73">
        <v>18.835999999999999</v>
      </c>
      <c r="AC7" s="73">
        <v>41.219000000000001</v>
      </c>
      <c r="AD7" s="73">
        <v>62.238999999999997</v>
      </c>
      <c r="AE7" s="73">
        <v>75.072000000000003</v>
      </c>
      <c r="AF7" s="73">
        <v>24.652000000000001</v>
      </c>
      <c r="AG7" s="73">
        <v>59.749000000000002</v>
      </c>
      <c r="AH7" s="73">
        <v>93.903999999999996</v>
      </c>
      <c r="AI7" s="73">
        <v>128.39099999999999</v>
      </c>
      <c r="AJ7" s="73">
        <v>24.321999999999999</v>
      </c>
      <c r="AK7" s="73">
        <v>32.265000000000001</v>
      </c>
      <c r="AL7" s="73">
        <v>41.265999999999998</v>
      </c>
      <c r="AM7" s="73">
        <v>42.346000000000018</v>
      </c>
      <c r="AN7" s="73">
        <v>20.143000000000001</v>
      </c>
      <c r="AO7" s="73">
        <v>29.585999999999999</v>
      </c>
      <c r="AP7" s="73">
        <v>42.537999999999997</v>
      </c>
      <c r="AQ7" s="73">
        <v>44.542999999999999</v>
      </c>
      <c r="AR7" s="73">
        <v>33.009</v>
      </c>
      <c r="AS7" s="73">
        <v>33.493000000000002</v>
      </c>
      <c r="AT7" s="73">
        <v>65.771000000000001</v>
      </c>
      <c r="AU7" s="73">
        <v>79.745999999999995</v>
      </c>
      <c r="AV7" s="73">
        <v>69.117000000000004</v>
      </c>
      <c r="AW7" s="73">
        <v>90.257999999999996</v>
      </c>
      <c r="AX7" s="73">
        <v>96.388000000000005</v>
      </c>
      <c r="AY7" s="73">
        <v>85.5</v>
      </c>
      <c r="AZ7" s="73">
        <v>76.44</v>
      </c>
      <c r="BA7" s="73">
        <v>85.608000000000004</v>
      </c>
      <c r="BB7" s="73">
        <v>119.699</v>
      </c>
      <c r="BC7" s="73">
        <v>141.66999999999999</v>
      </c>
      <c r="BD7" s="73">
        <v>72.114999999999995</v>
      </c>
      <c r="BE7" s="73">
        <v>70.838999999999999</v>
      </c>
      <c r="BF7" s="73">
        <v>66.543999999999997</v>
      </c>
      <c r="BG7" s="73">
        <v>61.887999999999998</v>
      </c>
      <c r="BH7" s="73">
        <v>37.789000000000001</v>
      </c>
      <c r="BI7" s="73">
        <v>68.307000000000002</v>
      </c>
      <c r="BJ7" s="73">
        <v>68.908000000000001</v>
      </c>
      <c r="BK7" s="73">
        <v>85.866</v>
      </c>
      <c r="BL7" s="73">
        <v>46.305</v>
      </c>
      <c r="BM7" s="73">
        <v>64.644000000000005</v>
      </c>
      <c r="BN7" s="56">
        <v>59.173999999999999</v>
      </c>
      <c r="BO7" s="73">
        <v>74.088999999999999</v>
      </c>
      <c r="BP7" s="68">
        <v>26.501999999999999</v>
      </c>
      <c r="BQ7" s="68">
        <v>50.069000000000003</v>
      </c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</row>
    <row r="8" spans="1:103" s="69" customFormat="1" ht="15" customHeight="1" x14ac:dyDescent="0.3">
      <c r="A8" s="58" t="s">
        <v>210</v>
      </c>
      <c r="B8" s="73">
        <v>-139.911</v>
      </c>
      <c r="C8" s="73">
        <v>-118.852</v>
      </c>
      <c r="D8" s="73">
        <v>-33.651000000000003</v>
      </c>
      <c r="E8" s="73">
        <v>-69.643000000000001</v>
      </c>
      <c r="F8" s="73">
        <v>-107.265</v>
      </c>
      <c r="G8" s="73">
        <v>-147.46199999999999</v>
      </c>
      <c r="H8" s="73">
        <v>-34.628</v>
      </c>
      <c r="I8" s="73">
        <v>-80.962000000000003</v>
      </c>
      <c r="J8" s="73">
        <v>-122.336</v>
      </c>
      <c r="K8" s="73">
        <v>-170.18199999999999</v>
      </c>
      <c r="L8" s="73">
        <v>-29.434000000000001</v>
      </c>
      <c r="M8" s="73">
        <v>-73.811999999999998</v>
      </c>
      <c r="N8" s="73">
        <v>-108.068</v>
      </c>
      <c r="O8" s="73">
        <v>-136.99700000000001</v>
      </c>
      <c r="P8" s="73">
        <v>-33.444000000000003</v>
      </c>
      <c r="Q8" s="73">
        <v>-64.644999999999996</v>
      </c>
      <c r="R8" s="73">
        <v>-90.822000000000003</v>
      </c>
      <c r="S8" s="73">
        <v>-121.245</v>
      </c>
      <c r="T8" s="73">
        <v>-32.329000000000001</v>
      </c>
      <c r="U8" s="73">
        <v>-64.540000000000006</v>
      </c>
      <c r="V8" s="73">
        <v>-91.206999999999994</v>
      </c>
      <c r="W8" s="73">
        <v>-112.898</v>
      </c>
      <c r="X8" s="73">
        <v>-30.846</v>
      </c>
      <c r="Y8" s="73">
        <v>-66.355000000000004</v>
      </c>
      <c r="Z8" s="73">
        <v>-96.054000000000002</v>
      </c>
      <c r="AA8" s="73">
        <v>-94.97</v>
      </c>
      <c r="AB8" s="73">
        <v>-29.463999999999999</v>
      </c>
      <c r="AC8" s="73">
        <v>-55.576999999999998</v>
      </c>
      <c r="AD8" s="73">
        <v>-84.117000000000004</v>
      </c>
      <c r="AE8" s="73">
        <v>-118.947</v>
      </c>
      <c r="AF8" s="73">
        <v>-21.344000000000001</v>
      </c>
      <c r="AG8" s="73">
        <v>-44.088000000000001</v>
      </c>
      <c r="AH8" s="73">
        <v>-64.674999999999997</v>
      </c>
      <c r="AI8" s="73">
        <v>-80.881</v>
      </c>
      <c r="AJ8" s="73">
        <v>-23.268000000000001</v>
      </c>
      <c r="AK8" s="73">
        <f>SUM(AK9:AK13)</f>
        <v>-30.841000000000001</v>
      </c>
      <c r="AL8" s="73">
        <f>SUM(AL9:AL13)</f>
        <v>-26.503</v>
      </c>
      <c r="AM8" s="73">
        <f>SUM(AM9:AM13)</f>
        <v>-14.700999999999997</v>
      </c>
      <c r="AN8" s="73">
        <v>39.767000000000003</v>
      </c>
      <c r="AO8" s="73">
        <f t="shared" ref="AO8:BD8" si="0">SUM(AO9:AO13)</f>
        <v>-31.332000000000001</v>
      </c>
      <c r="AP8" s="73">
        <f t="shared" si="0"/>
        <v>-18.587</v>
      </c>
      <c r="AQ8" s="73">
        <f t="shared" si="0"/>
        <v>-23.288000000000004</v>
      </c>
      <c r="AR8" s="73">
        <f t="shared" si="0"/>
        <v>-29.202000000000002</v>
      </c>
      <c r="AS8" s="73">
        <f t="shared" si="0"/>
        <v>-23.520999999999997</v>
      </c>
      <c r="AT8" s="73">
        <f t="shared" si="0"/>
        <v>-33.554000000000002</v>
      </c>
      <c r="AU8" s="73">
        <f t="shared" si="0"/>
        <v>-21.907999999999998</v>
      </c>
      <c r="AV8" s="73">
        <f t="shared" si="0"/>
        <v>-40.441999999999993</v>
      </c>
      <c r="AW8" s="73">
        <f t="shared" si="0"/>
        <v>-33.765999999999998</v>
      </c>
      <c r="AX8" s="73">
        <f t="shared" si="0"/>
        <v>-39.498999999999995</v>
      </c>
      <c r="AY8" s="73">
        <f t="shared" si="0"/>
        <v>-17.155999999999999</v>
      </c>
      <c r="AZ8" s="73">
        <f t="shared" si="0"/>
        <v>-44.55</v>
      </c>
      <c r="BA8" s="73">
        <f t="shared" si="0"/>
        <v>-42.902999999999999</v>
      </c>
      <c r="BB8" s="73">
        <f t="shared" si="0"/>
        <v>-40.076000000000001</v>
      </c>
      <c r="BC8" s="73">
        <f t="shared" si="0"/>
        <v>-21.826999999999998</v>
      </c>
      <c r="BD8" s="73">
        <f t="shared" si="0"/>
        <v>-32.394000000000005</v>
      </c>
      <c r="BE8" s="73">
        <v>-36.671000000000006</v>
      </c>
      <c r="BF8" s="73">
        <v>-23.799999999999997</v>
      </c>
      <c r="BG8" s="73">
        <v>-6.8070000000000022</v>
      </c>
      <c r="BH8" s="73">
        <v>-15.079000000000001</v>
      </c>
      <c r="BI8" s="73">
        <v>-42.13</v>
      </c>
      <c r="BJ8" s="73">
        <f t="shared" ref="BJ8:BN8" si="1">SUM(BJ9:BJ13)</f>
        <v>-47.396999999999998</v>
      </c>
      <c r="BK8" s="73">
        <f t="shared" si="1"/>
        <v>-37.389000000000003</v>
      </c>
      <c r="BL8" s="73">
        <f t="shared" si="1"/>
        <v>-43.605000000000004</v>
      </c>
      <c r="BM8" s="73">
        <f t="shared" si="1"/>
        <v>-50.537999999999997</v>
      </c>
      <c r="BN8" s="73">
        <f t="shared" si="1"/>
        <v>-38.743000000000002</v>
      </c>
      <c r="BO8" s="73">
        <f>SUM(BO9:BO13)</f>
        <v>-18.126000000000005</v>
      </c>
      <c r="BP8" s="68">
        <v>-23.9</v>
      </c>
      <c r="BQ8" s="68">
        <v>-29.456999999999997</v>
      </c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</row>
    <row r="9" spans="1:103" s="72" customFormat="1" ht="15" customHeight="1" x14ac:dyDescent="0.3">
      <c r="A9" s="60" t="s">
        <v>259</v>
      </c>
      <c r="B9" s="61">
        <v>-67.564999999999998</v>
      </c>
      <c r="C9" s="61">
        <v>-49.712000000000003</v>
      </c>
      <c r="D9" s="61">
        <v>-12.298</v>
      </c>
      <c r="E9" s="61">
        <v>-26.648</v>
      </c>
      <c r="F9" s="61">
        <v>-41.353000000000002</v>
      </c>
      <c r="G9" s="61">
        <v>-56.454999999999998</v>
      </c>
      <c r="H9" s="61">
        <v>-13.625</v>
      </c>
      <c r="I9" s="61">
        <v>-29.571999999999999</v>
      </c>
      <c r="J9" s="61">
        <v>-45.929000000000002</v>
      </c>
      <c r="K9" s="61">
        <v>-62.723999999999997</v>
      </c>
      <c r="L9" s="61">
        <v>-14.249000000000001</v>
      </c>
      <c r="M9" s="61">
        <v>-29.678999999999998</v>
      </c>
      <c r="N9" s="61">
        <v>-42.777999999999999</v>
      </c>
      <c r="O9" s="61">
        <v>-56.947000000000003</v>
      </c>
      <c r="P9" s="61">
        <v>-12.183999999999999</v>
      </c>
      <c r="Q9" s="61">
        <v>-27.126000000000001</v>
      </c>
      <c r="R9" s="61">
        <v>-41.064999999999998</v>
      </c>
      <c r="S9" s="61">
        <v>-56.487000000000002</v>
      </c>
      <c r="T9" s="61">
        <v>-14.21</v>
      </c>
      <c r="U9" s="61">
        <v>-27.507000000000001</v>
      </c>
      <c r="V9" s="61">
        <v>-41.518000000000001</v>
      </c>
      <c r="W9" s="61">
        <v>-53.747999999999998</v>
      </c>
      <c r="X9" s="61">
        <v>-10.737</v>
      </c>
      <c r="Y9" s="61">
        <v>-24.763000000000002</v>
      </c>
      <c r="Z9" s="61">
        <v>-36.076999999999998</v>
      </c>
      <c r="AA9" s="61">
        <v>-46.771000000000001</v>
      </c>
      <c r="AB9" s="61">
        <v>-9.0329999999999995</v>
      </c>
      <c r="AC9" s="61">
        <v>-20.265000000000001</v>
      </c>
      <c r="AD9" s="61">
        <v>-32.994</v>
      </c>
      <c r="AE9" s="61">
        <v>-46.750999999999998</v>
      </c>
      <c r="AF9" s="61">
        <v>-8.1389999999999993</v>
      </c>
      <c r="AG9" s="61">
        <v>-18.190999999999999</v>
      </c>
      <c r="AH9" s="61">
        <v>-28.673999999999999</v>
      </c>
      <c r="AI9" s="61">
        <v>-39.338999999999999</v>
      </c>
      <c r="AJ9" s="61">
        <v>-9.0670000000000002</v>
      </c>
      <c r="AK9" s="61">
        <v>-10.632999999999999</v>
      </c>
      <c r="AL9" s="61">
        <v>-13.423999999999999</v>
      </c>
      <c r="AM9" s="61">
        <v>-10.622999999999998</v>
      </c>
      <c r="AN9" s="61">
        <v>-9.6080000000000005</v>
      </c>
      <c r="AO9" s="61">
        <v>-12.494</v>
      </c>
      <c r="AP9" s="61">
        <v>-11.394</v>
      </c>
      <c r="AQ9" s="61">
        <v>-11.262</v>
      </c>
      <c r="AR9" s="61">
        <v>-9.0280000000000005</v>
      </c>
      <c r="AS9" s="61">
        <v>-9.5310000000000006</v>
      </c>
      <c r="AT9" s="61">
        <v>-12.286</v>
      </c>
      <c r="AU9" s="61">
        <v>-13.086</v>
      </c>
      <c r="AV9" s="61">
        <v>-12.891999999999999</v>
      </c>
      <c r="AW9" s="61">
        <v>-15.340999999999999</v>
      </c>
      <c r="AX9" s="61">
        <v>-16.343</v>
      </c>
      <c r="AY9" s="61">
        <v>-17.524000000000001</v>
      </c>
      <c r="AZ9" s="61">
        <v>-16.605</v>
      </c>
      <c r="BA9" s="61">
        <v>-20.241</v>
      </c>
      <c r="BB9" s="61">
        <v>-23.966999999999999</v>
      </c>
      <c r="BC9" s="61">
        <v>-21.446999999999999</v>
      </c>
      <c r="BD9" s="61">
        <v>-14.382</v>
      </c>
      <c r="BE9" s="61">
        <v>-18.61</v>
      </c>
      <c r="BF9" s="61">
        <v>-18.824999999999999</v>
      </c>
      <c r="BG9" s="61">
        <v>-15.226000000000001</v>
      </c>
      <c r="BH9" s="61">
        <v>-13.939</v>
      </c>
      <c r="BI9" s="61">
        <v>-19.265999999999998</v>
      </c>
      <c r="BJ9" s="61">
        <v>-19.231999999999999</v>
      </c>
      <c r="BK9" s="61">
        <v>-18.007000000000001</v>
      </c>
      <c r="BL9" s="61">
        <v>-15.172000000000001</v>
      </c>
      <c r="BM9" s="61">
        <v>-18.62</v>
      </c>
      <c r="BN9" s="62">
        <v>-21.933</v>
      </c>
      <c r="BO9" s="61">
        <v>-19.484000000000002</v>
      </c>
      <c r="BP9" s="71">
        <v>-14.387</v>
      </c>
      <c r="BQ9" s="71">
        <v>-18.937000000000001</v>
      </c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</row>
    <row r="10" spans="1:103" s="72" customFormat="1" ht="15" customHeight="1" x14ac:dyDescent="0.3">
      <c r="A10" s="60" t="s">
        <v>260</v>
      </c>
      <c r="B10" s="61">
        <v>-92.641000000000005</v>
      </c>
      <c r="C10" s="61">
        <v>-70.537999999999997</v>
      </c>
      <c r="D10" s="61">
        <v>-20.795000000000002</v>
      </c>
      <c r="E10" s="61">
        <v>-43.695999999999998</v>
      </c>
      <c r="F10" s="61">
        <v>-66.837999999999994</v>
      </c>
      <c r="G10" s="61">
        <v>-91.12</v>
      </c>
      <c r="H10" s="61">
        <v>-22.395</v>
      </c>
      <c r="I10" s="61">
        <v>-46.917999999999999</v>
      </c>
      <c r="J10" s="61">
        <v>-72.402000000000001</v>
      </c>
      <c r="K10" s="61">
        <v>-98.902000000000001</v>
      </c>
      <c r="L10" s="61">
        <v>-24.391999999999999</v>
      </c>
      <c r="M10" s="61">
        <v>-52.89</v>
      </c>
      <c r="N10" s="61">
        <v>-76.117000000000004</v>
      </c>
      <c r="O10" s="61">
        <v>-94.899000000000001</v>
      </c>
      <c r="P10" s="61">
        <v>-20.658000000000001</v>
      </c>
      <c r="Q10" s="61">
        <v>-37.591999999999999</v>
      </c>
      <c r="R10" s="61">
        <v>-55.942</v>
      </c>
      <c r="S10" s="61">
        <v>-73.093999999999994</v>
      </c>
      <c r="T10" s="61">
        <v>-17.324999999999999</v>
      </c>
      <c r="U10" s="61">
        <v>-33.683</v>
      </c>
      <c r="V10" s="61">
        <v>-48.686999999999998</v>
      </c>
      <c r="W10" s="61">
        <v>-65.578000000000003</v>
      </c>
      <c r="X10" s="61">
        <v>-16.385999999999999</v>
      </c>
      <c r="Y10" s="61">
        <v>-32.947000000000003</v>
      </c>
      <c r="Z10" s="61">
        <v>-47.220999999999997</v>
      </c>
      <c r="AA10" s="61">
        <v>-63.470999999999997</v>
      </c>
      <c r="AB10" s="61">
        <v>-14.499000000000001</v>
      </c>
      <c r="AC10" s="61">
        <v>-27.393000000000001</v>
      </c>
      <c r="AD10" s="61">
        <v>-41.707999999999998</v>
      </c>
      <c r="AE10" s="61">
        <v>-58.755000000000003</v>
      </c>
      <c r="AF10" s="61">
        <v>-12.401</v>
      </c>
      <c r="AG10" s="61">
        <v>-26.2</v>
      </c>
      <c r="AH10" s="61">
        <v>-37.923999999999999</v>
      </c>
      <c r="AI10" s="61">
        <v>-50.430999999999997</v>
      </c>
      <c r="AJ10" s="61">
        <v>-11.457000000000001</v>
      </c>
      <c r="AK10" s="61">
        <v>-14.259</v>
      </c>
      <c r="AL10" s="61">
        <v>-12.782999999999999</v>
      </c>
      <c r="AM10" s="61">
        <v>-12.939999999999998</v>
      </c>
      <c r="AN10" s="61">
        <v>-14.199</v>
      </c>
      <c r="AO10" s="61">
        <v>-15.414999999999999</v>
      </c>
      <c r="AP10" s="61">
        <v>-14.502000000000001</v>
      </c>
      <c r="AQ10" s="61">
        <v>-15.627000000000001</v>
      </c>
      <c r="AR10" s="61">
        <v>-14.17</v>
      </c>
      <c r="AS10" s="61">
        <v>-15.009</v>
      </c>
      <c r="AT10" s="61">
        <v>-15.89</v>
      </c>
      <c r="AU10" s="61">
        <v>-19.765999999999998</v>
      </c>
      <c r="AV10" s="61">
        <v>-17.530999999999999</v>
      </c>
      <c r="AW10" s="61">
        <v>-19.611000000000001</v>
      </c>
      <c r="AX10" s="61">
        <v>-20.771999999999998</v>
      </c>
      <c r="AY10" s="61">
        <v>-22.035</v>
      </c>
      <c r="AZ10" s="61">
        <v>-20.716000000000001</v>
      </c>
      <c r="BA10" s="61">
        <v>-22.196000000000002</v>
      </c>
      <c r="BB10" s="61">
        <v>-22.876000000000001</v>
      </c>
      <c r="BC10" s="61">
        <v>-26.457999999999998</v>
      </c>
      <c r="BD10" s="61">
        <v>-20.312000000000001</v>
      </c>
      <c r="BE10" s="61">
        <v>-26.224</v>
      </c>
      <c r="BF10" s="61">
        <v>-22.713000000000001</v>
      </c>
      <c r="BG10" s="74">
        <v>-27.718</v>
      </c>
      <c r="BH10" s="61">
        <v>-12.375</v>
      </c>
      <c r="BI10" s="61">
        <v>-24.015000000000001</v>
      </c>
      <c r="BJ10" s="61">
        <v>-25.506</v>
      </c>
      <c r="BK10" s="61">
        <v>-29.949000000000002</v>
      </c>
      <c r="BL10" s="61">
        <v>-24.113</v>
      </c>
      <c r="BM10" s="61">
        <v>-27.344000000000001</v>
      </c>
      <c r="BN10" s="62">
        <v>-23.260999999999999</v>
      </c>
      <c r="BO10" s="61">
        <v>-27.486999999999998</v>
      </c>
      <c r="BP10" s="71">
        <v>-14.041</v>
      </c>
      <c r="BQ10" s="71">
        <v>-12.79</v>
      </c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</row>
    <row r="11" spans="1:103" s="72" customFormat="1" ht="15" customHeight="1" x14ac:dyDescent="0.3">
      <c r="A11" s="60" t="s">
        <v>261</v>
      </c>
      <c r="B11" s="61">
        <v>1.139</v>
      </c>
      <c r="C11" s="61">
        <v>3.8279999999999998</v>
      </c>
      <c r="D11" s="61">
        <v>4.9000000000000002E-2</v>
      </c>
      <c r="E11" s="61">
        <v>1.5509999999999999</v>
      </c>
      <c r="F11" s="61">
        <v>0</v>
      </c>
      <c r="G11" s="61">
        <v>1.97</v>
      </c>
      <c r="H11" s="61">
        <v>4.2000000000000003E-2</v>
      </c>
      <c r="I11" s="61">
        <v>5.0000000000000001E-3</v>
      </c>
      <c r="J11" s="61">
        <v>0</v>
      </c>
      <c r="K11" s="61">
        <v>0.66300000000000003</v>
      </c>
      <c r="L11" s="61">
        <v>1.6E-2</v>
      </c>
      <c r="M11" s="61">
        <v>-0.47899999999999998</v>
      </c>
      <c r="N11" s="61">
        <v>0</v>
      </c>
      <c r="O11" s="61">
        <v>-0.95699999999999996</v>
      </c>
      <c r="P11" s="61">
        <v>0.18</v>
      </c>
      <c r="Q11" s="61">
        <v>5.8999999999999997E-2</v>
      </c>
      <c r="R11" s="61">
        <v>0.16400000000000001</v>
      </c>
      <c r="S11" s="61">
        <v>0.27300000000000002</v>
      </c>
      <c r="T11" s="61">
        <v>-0.08</v>
      </c>
      <c r="U11" s="61">
        <v>0</v>
      </c>
      <c r="V11" s="61">
        <v>1.2509999999999999</v>
      </c>
      <c r="W11" s="61">
        <v>1.224</v>
      </c>
      <c r="X11" s="61">
        <v>0.47199999999999998</v>
      </c>
      <c r="Y11" s="61">
        <v>0</v>
      </c>
      <c r="Z11" s="61">
        <v>3.3000000000000002E-2</v>
      </c>
      <c r="AA11" s="61">
        <v>1.1120000000000001</v>
      </c>
      <c r="AB11" s="61">
        <v>0.69699999999999995</v>
      </c>
      <c r="AC11" s="61">
        <v>0</v>
      </c>
      <c r="AD11" s="61">
        <v>0</v>
      </c>
      <c r="AE11" s="61">
        <v>1.2490000000000001</v>
      </c>
      <c r="AF11" s="61">
        <v>0.15</v>
      </c>
      <c r="AG11" s="61">
        <v>0</v>
      </c>
      <c r="AH11" s="61">
        <v>0</v>
      </c>
      <c r="AI11" s="61">
        <v>3.1789999999999998</v>
      </c>
      <c r="AJ11" s="61">
        <v>0.95799999999999996</v>
      </c>
      <c r="AK11" s="61">
        <v>-2.0259999999999998</v>
      </c>
      <c r="AL11" s="61">
        <v>0.30199999999999999</v>
      </c>
      <c r="AM11" s="61">
        <v>3.4319999999999999</v>
      </c>
      <c r="AN11" s="61">
        <v>75.143000000000001</v>
      </c>
      <c r="AO11" s="61">
        <v>0.627</v>
      </c>
      <c r="AP11" s="61">
        <v>0.63400000000000001</v>
      </c>
      <c r="AQ11" s="61">
        <v>1.8049999999999999</v>
      </c>
      <c r="AR11" s="61">
        <v>-0.28199999999999997</v>
      </c>
      <c r="AS11" s="61">
        <v>0.90800000000000003</v>
      </c>
      <c r="AT11" s="61">
        <v>0.65200000000000002</v>
      </c>
      <c r="AU11" s="61">
        <v>5.57</v>
      </c>
      <c r="AV11" s="61">
        <v>4.2000000000000003E-2</v>
      </c>
      <c r="AW11" s="61">
        <v>0.85099999999999998</v>
      </c>
      <c r="AX11" s="61">
        <v>0.63700000000000001</v>
      </c>
      <c r="AY11" s="61">
        <v>0.51200000000000001</v>
      </c>
      <c r="AZ11" s="61">
        <v>1.026</v>
      </c>
      <c r="BA11" s="61">
        <v>0.68600000000000005</v>
      </c>
      <c r="BB11" s="61">
        <v>0.999</v>
      </c>
      <c r="BC11" s="61">
        <v>1.877</v>
      </c>
      <c r="BD11" s="61">
        <v>2.2389999999999999</v>
      </c>
      <c r="BE11" s="61">
        <v>1.4510000000000001</v>
      </c>
      <c r="BF11" s="61">
        <v>1.137</v>
      </c>
      <c r="BG11" s="61">
        <v>2.4590000000000001</v>
      </c>
      <c r="BH11" s="61">
        <v>0.54900000000000004</v>
      </c>
      <c r="BI11" s="61">
        <v>-0.19700000000000001</v>
      </c>
      <c r="BJ11" s="61">
        <v>0.17399999999999999</v>
      </c>
      <c r="BK11" s="61">
        <v>1.64</v>
      </c>
      <c r="BL11" s="61">
        <v>1.1539999999999999</v>
      </c>
      <c r="BM11" s="61">
        <v>0</v>
      </c>
      <c r="BN11" s="62">
        <v>2.3740000000000001</v>
      </c>
      <c r="BO11" s="61">
        <v>0.46300000000000002</v>
      </c>
      <c r="BP11" s="71">
        <v>1.7070000000000001</v>
      </c>
      <c r="BQ11" s="71">
        <v>-0.35899999999999999</v>
      </c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</row>
    <row r="12" spans="1:103" s="72" customFormat="1" ht="15" customHeight="1" x14ac:dyDescent="0.3">
      <c r="A12" s="60" t="s">
        <v>262</v>
      </c>
      <c r="B12" s="61">
        <v>0</v>
      </c>
      <c r="C12" s="61">
        <v>0</v>
      </c>
      <c r="D12" s="61">
        <v>0</v>
      </c>
      <c r="E12" s="61">
        <v>0</v>
      </c>
      <c r="F12" s="61">
        <v>1.581</v>
      </c>
      <c r="G12" s="61">
        <v>0</v>
      </c>
      <c r="H12" s="61">
        <v>0</v>
      </c>
      <c r="I12" s="61">
        <v>0</v>
      </c>
      <c r="J12" s="61">
        <v>-3.1E-2</v>
      </c>
      <c r="K12" s="61">
        <v>0</v>
      </c>
      <c r="L12" s="61">
        <v>0</v>
      </c>
      <c r="M12" s="61">
        <v>0</v>
      </c>
      <c r="N12" s="61">
        <v>-0.51700000000000002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-8.7999999999999995E-2</v>
      </c>
      <c r="V12" s="61">
        <v>0</v>
      </c>
      <c r="W12" s="61">
        <v>0</v>
      </c>
      <c r="X12" s="61">
        <v>0</v>
      </c>
      <c r="Y12" s="61">
        <v>0.77300000000000002</v>
      </c>
      <c r="Z12" s="61">
        <v>0</v>
      </c>
      <c r="AA12" s="61">
        <v>0</v>
      </c>
      <c r="AB12" s="61">
        <v>0</v>
      </c>
      <c r="AC12" s="61">
        <v>1.175</v>
      </c>
      <c r="AD12" s="61">
        <v>1.9119999999999999</v>
      </c>
      <c r="AE12" s="61">
        <v>0</v>
      </c>
      <c r="AF12" s="61">
        <v>0</v>
      </c>
      <c r="AG12" s="61">
        <v>0.47699999999999998</v>
      </c>
      <c r="AH12" s="61">
        <v>1.194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-3.5999999999999997E-2</v>
      </c>
      <c r="BN12" s="62">
        <v>0</v>
      </c>
      <c r="BO12" s="61">
        <v>0</v>
      </c>
      <c r="BP12" s="71">
        <v>0</v>
      </c>
      <c r="BQ12" s="71">
        <v>0</v>
      </c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</row>
    <row r="13" spans="1:103" s="72" customFormat="1" ht="15" customHeight="1" x14ac:dyDescent="0.3">
      <c r="A13" s="60" t="s">
        <v>263</v>
      </c>
      <c r="B13" s="61">
        <v>19.155999999999999</v>
      </c>
      <c r="C13" s="61">
        <v>-2.4300000000000002</v>
      </c>
      <c r="D13" s="61">
        <v>-0.60699999999999998</v>
      </c>
      <c r="E13" s="61">
        <v>-0.85</v>
      </c>
      <c r="F13" s="61">
        <v>-0.65500000000000003</v>
      </c>
      <c r="G13" s="61">
        <v>-1.857</v>
      </c>
      <c r="H13" s="61">
        <v>1.35</v>
      </c>
      <c r="I13" s="61">
        <v>-4.4770000000000003</v>
      </c>
      <c r="J13" s="61">
        <v>-3.9740000000000002</v>
      </c>
      <c r="K13" s="61">
        <v>-9.2189999999999994</v>
      </c>
      <c r="L13" s="61">
        <v>9.1910000000000007</v>
      </c>
      <c r="M13" s="61">
        <v>9.2360000000000007</v>
      </c>
      <c r="N13" s="61">
        <v>11.343999999999999</v>
      </c>
      <c r="O13" s="61">
        <v>15.805999999999999</v>
      </c>
      <c r="P13" s="61">
        <v>-0.78200000000000003</v>
      </c>
      <c r="Q13" s="61">
        <v>1.4E-2</v>
      </c>
      <c r="R13" s="61">
        <v>6.0209999999999999</v>
      </c>
      <c r="S13" s="61">
        <v>8.0630000000000006</v>
      </c>
      <c r="T13" s="61">
        <v>-0.71399999999999997</v>
      </c>
      <c r="U13" s="61">
        <v>-3.262</v>
      </c>
      <c r="V13" s="61">
        <v>-2.2530000000000001</v>
      </c>
      <c r="W13" s="61">
        <v>5.2039999999999997</v>
      </c>
      <c r="X13" s="61">
        <v>-4.1950000000000003</v>
      </c>
      <c r="Y13" s="61">
        <v>-9.4179999999999993</v>
      </c>
      <c r="Z13" s="61">
        <v>-12.789</v>
      </c>
      <c r="AA13" s="61">
        <v>14.16</v>
      </c>
      <c r="AB13" s="61">
        <v>-6.6289999999999996</v>
      </c>
      <c r="AC13" s="61">
        <v>-9.0939999999999994</v>
      </c>
      <c r="AD13" s="61">
        <v>-11.327</v>
      </c>
      <c r="AE13" s="61">
        <v>-14.69</v>
      </c>
      <c r="AF13" s="61">
        <v>-0.95399999999999996</v>
      </c>
      <c r="AG13" s="61">
        <v>-0.17399999999999999</v>
      </c>
      <c r="AH13" s="61">
        <v>0.72899999999999998</v>
      </c>
      <c r="AI13" s="61">
        <v>5.71</v>
      </c>
      <c r="AJ13" s="61">
        <v>-3.702</v>
      </c>
      <c r="AK13" s="61">
        <v>-3.923</v>
      </c>
      <c r="AL13" s="61">
        <v>-0.59799999999999998</v>
      </c>
      <c r="AM13" s="61">
        <v>5.4300000000000006</v>
      </c>
      <c r="AN13" s="61">
        <v>-11.569000000000001</v>
      </c>
      <c r="AO13" s="61">
        <v>-4.05</v>
      </c>
      <c r="AP13" s="61">
        <v>6.6749999999999998</v>
      </c>
      <c r="AQ13" s="61">
        <v>1.796</v>
      </c>
      <c r="AR13" s="61">
        <v>-5.7220000000000004</v>
      </c>
      <c r="AS13" s="61">
        <v>0.111</v>
      </c>
      <c r="AT13" s="61">
        <v>-6.03</v>
      </c>
      <c r="AU13" s="61">
        <v>5.3739999999999997</v>
      </c>
      <c r="AV13" s="61">
        <v>-10.061</v>
      </c>
      <c r="AW13" s="61">
        <v>0.33500000000000002</v>
      </c>
      <c r="AX13" s="61">
        <v>-3.0209999999999999</v>
      </c>
      <c r="AY13" s="61">
        <v>21.890999999999998</v>
      </c>
      <c r="AZ13" s="61">
        <v>-8.2550000000000008</v>
      </c>
      <c r="BA13" s="61">
        <v>-1.1519999999999999</v>
      </c>
      <c r="BB13" s="61">
        <v>5.7679999999999998</v>
      </c>
      <c r="BC13" s="61">
        <v>24.201000000000001</v>
      </c>
      <c r="BD13" s="61">
        <v>6.0999999999999999E-2</v>
      </c>
      <c r="BE13" s="61">
        <v>6.7119999999999997</v>
      </c>
      <c r="BF13" s="61">
        <v>16.600999999999999</v>
      </c>
      <c r="BG13" s="61">
        <v>33.677999999999997</v>
      </c>
      <c r="BH13" s="61">
        <v>10.686</v>
      </c>
      <c r="BI13" s="61">
        <v>1.3480000000000001</v>
      </c>
      <c r="BJ13" s="61">
        <v>-2.8330000000000002</v>
      </c>
      <c r="BK13" s="61">
        <v>8.9269999999999996</v>
      </c>
      <c r="BL13" s="61">
        <v>-5.4740000000000002</v>
      </c>
      <c r="BM13" s="61">
        <v>-4.5380000000000003</v>
      </c>
      <c r="BN13" s="62">
        <v>4.077</v>
      </c>
      <c r="BO13" s="61">
        <v>28.381999999999998</v>
      </c>
      <c r="BP13" s="71">
        <v>2.8210000000000002</v>
      </c>
      <c r="BQ13" s="71">
        <v>2.629</v>
      </c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</row>
    <row r="14" spans="1:103" s="69" customFormat="1" ht="15" customHeight="1" x14ac:dyDescent="0.3">
      <c r="A14" s="58" t="s">
        <v>215</v>
      </c>
      <c r="B14" s="73">
        <v>117.956</v>
      </c>
      <c r="C14" s="73">
        <v>6.8659999999999997</v>
      </c>
      <c r="D14" s="73">
        <v>13.547000000000001</v>
      </c>
      <c r="E14" s="73">
        <v>31.106999999999999</v>
      </c>
      <c r="F14" s="73">
        <v>54.56</v>
      </c>
      <c r="G14" s="73">
        <v>76.063999999999993</v>
      </c>
      <c r="H14" s="73">
        <v>2.3969999999999998</v>
      </c>
      <c r="I14" s="73">
        <v>4.9489999999999998</v>
      </c>
      <c r="J14" s="73">
        <v>7.47</v>
      </c>
      <c r="K14" s="73">
        <v>-15.121</v>
      </c>
      <c r="L14" s="73">
        <v>-9.6170000000000009</v>
      </c>
      <c r="M14" s="73">
        <v>-36.621000000000002</v>
      </c>
      <c r="N14" s="73">
        <v>-42.883000000000003</v>
      </c>
      <c r="O14" s="73">
        <v>-38.509</v>
      </c>
      <c r="P14" s="73">
        <v>-4.8010000000000002</v>
      </c>
      <c r="Q14" s="73">
        <v>-1.782</v>
      </c>
      <c r="R14" s="73">
        <v>6.5279999999999996</v>
      </c>
      <c r="S14" s="73">
        <v>27.056999999999999</v>
      </c>
      <c r="T14" s="73">
        <v>3.4020000000000001</v>
      </c>
      <c r="U14" s="73">
        <v>3.9129999999999998</v>
      </c>
      <c r="V14" s="73">
        <v>3.629</v>
      </c>
      <c r="W14" s="73">
        <v>6.56</v>
      </c>
      <c r="X14" s="73">
        <v>-7.524</v>
      </c>
      <c r="Y14" s="73">
        <v>-23.728999999999999</v>
      </c>
      <c r="Z14" s="73">
        <v>-29.331</v>
      </c>
      <c r="AA14" s="73">
        <v>-7.1710000000000003</v>
      </c>
      <c r="AB14" s="73">
        <v>-10.628</v>
      </c>
      <c r="AC14" s="73">
        <v>-14.358000000000001</v>
      </c>
      <c r="AD14" s="73">
        <v>-21.878</v>
      </c>
      <c r="AE14" s="73">
        <v>-43.875</v>
      </c>
      <c r="AF14" s="73">
        <v>3.3079999999999998</v>
      </c>
      <c r="AG14" s="73">
        <v>15.661</v>
      </c>
      <c r="AH14" s="73">
        <v>29.228999999999999</v>
      </c>
      <c r="AI14" s="73">
        <v>47.51</v>
      </c>
      <c r="AJ14" s="73">
        <v>1.054</v>
      </c>
      <c r="AK14" s="73">
        <v>1.4239999999999999</v>
      </c>
      <c r="AL14" s="73">
        <v>14.763</v>
      </c>
      <c r="AM14" s="73">
        <v>27.645000000000003</v>
      </c>
      <c r="AN14" s="73">
        <v>59.91</v>
      </c>
      <c r="AO14" s="73">
        <v>-1.746</v>
      </c>
      <c r="AP14" s="73">
        <v>23.951000000000001</v>
      </c>
      <c r="AQ14" s="73">
        <v>21.254999999999999</v>
      </c>
      <c r="AR14" s="73">
        <v>3.8069999999999999</v>
      </c>
      <c r="AS14" s="73">
        <v>9.9719999999999995</v>
      </c>
      <c r="AT14" s="73">
        <v>32.216999999999999</v>
      </c>
      <c r="AU14" s="73">
        <v>57.838000000000001</v>
      </c>
      <c r="AV14" s="73">
        <v>28.675000000000001</v>
      </c>
      <c r="AW14" s="73">
        <v>56.491999999999997</v>
      </c>
      <c r="AX14" s="73">
        <v>56.889000000000003</v>
      </c>
      <c r="AY14" s="73">
        <v>68.384</v>
      </c>
      <c r="AZ14" s="73">
        <v>31.89</v>
      </c>
      <c r="BA14" s="73">
        <v>42.704999999999998</v>
      </c>
      <c r="BB14" s="73">
        <v>79.623000000000005</v>
      </c>
      <c r="BC14" s="73">
        <v>119.843</v>
      </c>
      <c r="BD14" s="73">
        <v>39.720999999999997</v>
      </c>
      <c r="BE14" s="73">
        <v>34.167999999999999</v>
      </c>
      <c r="BF14" s="73">
        <v>42.744</v>
      </c>
      <c r="BG14" s="73">
        <v>55.081000000000003</v>
      </c>
      <c r="BH14" s="73">
        <v>13.007999999999999</v>
      </c>
      <c r="BI14" s="73">
        <v>26.177</v>
      </c>
      <c r="BJ14" s="73">
        <v>21.510999999999999</v>
      </c>
      <c r="BK14" s="73">
        <v>48.476999999999997</v>
      </c>
      <c r="BL14" s="73">
        <v>2.7</v>
      </c>
      <c r="BM14" s="73">
        <v>14.106</v>
      </c>
      <c r="BN14" s="56">
        <v>20.431000000000001</v>
      </c>
      <c r="BO14" s="73">
        <v>55.963000000000001</v>
      </c>
      <c r="BP14" s="68">
        <v>-7.9619999999999997</v>
      </c>
      <c r="BQ14" s="68">
        <v>8.3230000000000004</v>
      </c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</row>
    <row r="15" spans="1:103" s="69" customFormat="1" ht="15" customHeight="1" x14ac:dyDescent="0.3">
      <c r="A15" s="58" t="s">
        <v>216</v>
      </c>
      <c r="B15" s="73">
        <v>33.539000000000001</v>
      </c>
      <c r="C15" s="73">
        <v>4.3529999999999998</v>
      </c>
      <c r="D15" s="73">
        <v>-3.464</v>
      </c>
      <c r="E15" s="73">
        <v>-3.9710000000000001</v>
      </c>
      <c r="F15" s="73">
        <v>4.04</v>
      </c>
      <c r="G15" s="73">
        <v>2.004</v>
      </c>
      <c r="H15" s="73">
        <v>1.996</v>
      </c>
      <c r="I15" s="73">
        <v>4.7169999999999996</v>
      </c>
      <c r="J15" s="73">
        <v>9.1180000000000003</v>
      </c>
      <c r="K15" s="73">
        <v>8.484</v>
      </c>
      <c r="L15" s="73">
        <v>-0.49</v>
      </c>
      <c r="M15" s="73">
        <v>3.1240000000000001</v>
      </c>
      <c r="N15" s="73">
        <v>0.55300000000000005</v>
      </c>
      <c r="O15" s="73">
        <v>-2.8140000000000001</v>
      </c>
      <c r="P15" s="73">
        <v>-3.194</v>
      </c>
      <c r="Q15" s="73">
        <v>-1.0089999999999999</v>
      </c>
      <c r="R15" s="73">
        <v>0.20599999999999999</v>
      </c>
      <c r="S15" s="73">
        <v>3.6680000000000001</v>
      </c>
      <c r="T15" s="73">
        <v>-0.378</v>
      </c>
      <c r="U15" s="73">
        <v>-2.3340000000000001</v>
      </c>
      <c r="V15" s="73">
        <v>-0.34699999999999998</v>
      </c>
      <c r="W15" s="73">
        <v>1.9990000000000001</v>
      </c>
      <c r="X15" s="73">
        <v>6.1280000000000001</v>
      </c>
      <c r="Y15" s="73">
        <v>4.7309999999999999</v>
      </c>
      <c r="Z15" s="73">
        <v>11.268000000000001</v>
      </c>
      <c r="AA15" s="73">
        <v>9.8209999999999997</v>
      </c>
      <c r="AB15" s="73">
        <v>-1.119</v>
      </c>
      <c r="AC15" s="73">
        <v>-3.11</v>
      </c>
      <c r="AD15" s="73">
        <v>-1.391</v>
      </c>
      <c r="AE15" s="73">
        <v>-3.3820000000000001</v>
      </c>
      <c r="AF15" s="73">
        <v>-0.68700000000000006</v>
      </c>
      <c r="AG15" s="73">
        <v>3.2080000000000002</v>
      </c>
      <c r="AH15" s="73">
        <v>2.2320000000000002</v>
      </c>
      <c r="AI15" s="73">
        <v>3.9809999999999999</v>
      </c>
      <c r="AJ15" s="73">
        <v>1.31</v>
      </c>
      <c r="AK15" s="73">
        <f>SUM(AK16:AK17)</f>
        <v>37.814</v>
      </c>
      <c r="AL15" s="73">
        <f t="shared" ref="AL15:AM15" si="2">SUM(AL16:AL17)</f>
        <v>0.45200000000000001</v>
      </c>
      <c r="AM15" s="73">
        <f t="shared" si="2"/>
        <v>2.7640000000000011</v>
      </c>
      <c r="AN15" s="73">
        <v>61.347000000000001</v>
      </c>
      <c r="AO15" s="73">
        <f t="shared" ref="AO15:BD15" si="3">SUM(AO16:AO17)</f>
        <v>-1.927</v>
      </c>
      <c r="AP15" s="73">
        <f t="shared" si="3"/>
        <v>1.952</v>
      </c>
      <c r="AQ15" s="73">
        <f t="shared" si="3"/>
        <v>0.75799999999999979</v>
      </c>
      <c r="AR15" s="73">
        <f t="shared" si="3"/>
        <v>27.298999999999999</v>
      </c>
      <c r="AS15" s="73">
        <f t="shared" si="3"/>
        <v>2.8170000000000002</v>
      </c>
      <c r="AT15" s="73">
        <f t="shared" si="3"/>
        <v>0.42300000000000004</v>
      </c>
      <c r="AU15" s="73">
        <f t="shared" si="3"/>
        <v>33.147000000000006</v>
      </c>
      <c r="AV15" s="73">
        <f t="shared" si="3"/>
        <v>0.74099999999999988</v>
      </c>
      <c r="AW15" s="73">
        <f t="shared" si="3"/>
        <v>2.1340000000000003</v>
      </c>
      <c r="AX15" s="73">
        <f t="shared" si="3"/>
        <v>2.0279999999999996</v>
      </c>
      <c r="AY15" s="73">
        <f t="shared" si="3"/>
        <v>-2.157</v>
      </c>
      <c r="AZ15" s="73">
        <f t="shared" si="3"/>
        <v>9.6029999999999998</v>
      </c>
      <c r="BA15" s="73">
        <f t="shared" si="3"/>
        <v>-2.1760000000000002</v>
      </c>
      <c r="BB15" s="73">
        <f t="shared" si="3"/>
        <v>4.8059999999999992</v>
      </c>
      <c r="BC15" s="73">
        <f t="shared" si="3"/>
        <v>-4.4190000000000005</v>
      </c>
      <c r="BD15" s="73">
        <f t="shared" si="3"/>
        <v>2.9570000000000007</v>
      </c>
      <c r="BE15" s="73">
        <v>0.19399999999999995</v>
      </c>
      <c r="BF15" s="73">
        <v>4.25</v>
      </c>
      <c r="BG15" s="73">
        <v>3.2000000000000028E-2</v>
      </c>
      <c r="BH15" s="73">
        <v>2.5080000000000005</v>
      </c>
      <c r="BI15" s="73">
        <v>6.6029999999999998</v>
      </c>
      <c r="BJ15" s="73">
        <f t="shared" ref="BJ15:BK15" si="4">SUM(BJ16:BJ17)</f>
        <v>0.86499999999999977</v>
      </c>
      <c r="BK15" s="73">
        <f t="shared" si="4"/>
        <v>-1.5700000000000003</v>
      </c>
      <c r="BL15" s="73">
        <f>SUM(BL16:BL17)</f>
        <v>4.9569999999999999</v>
      </c>
      <c r="BM15" s="73">
        <f>SUM(BM16:BM17)</f>
        <v>1.875</v>
      </c>
      <c r="BN15" s="73">
        <f>SUM(BN16:BN17)</f>
        <v>9.64</v>
      </c>
      <c r="BO15" s="73">
        <f>SUM(BO16:BO17)</f>
        <v>-8.6670000000000016</v>
      </c>
      <c r="BP15" s="68">
        <v>9.0860000000000003</v>
      </c>
      <c r="BQ15" s="68">
        <v>4.2959999999999994</v>
      </c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</row>
    <row r="16" spans="1:103" s="72" customFormat="1" ht="15" customHeight="1" x14ac:dyDescent="0.3">
      <c r="A16" s="60" t="s">
        <v>264</v>
      </c>
      <c r="B16" s="61">
        <v>33.956000000000003</v>
      </c>
      <c r="C16" s="61">
        <v>16.350000000000001</v>
      </c>
      <c r="D16" s="61">
        <v>5.9619999999999997</v>
      </c>
      <c r="E16" s="61">
        <v>9.1690000000000005</v>
      </c>
      <c r="F16" s="61">
        <v>21.087</v>
      </c>
      <c r="G16" s="61">
        <v>23.712</v>
      </c>
      <c r="H16" s="61">
        <v>4.923</v>
      </c>
      <c r="I16" s="61">
        <v>10.946</v>
      </c>
      <c r="J16" s="61">
        <v>17.754000000000001</v>
      </c>
      <c r="K16" s="61">
        <v>22.882999999999999</v>
      </c>
      <c r="L16" s="61">
        <v>4.0380000000000003</v>
      </c>
      <c r="M16" s="61">
        <v>13.196999999999999</v>
      </c>
      <c r="N16" s="61">
        <v>15.898999999999999</v>
      </c>
      <c r="O16" s="61">
        <v>19.547000000000001</v>
      </c>
      <c r="P16" s="61">
        <v>2.56</v>
      </c>
      <c r="Q16" s="61">
        <v>6.0359999999999996</v>
      </c>
      <c r="R16" s="61">
        <v>9.3729999999999993</v>
      </c>
      <c r="S16" s="61">
        <v>14.736000000000001</v>
      </c>
      <c r="T16" s="61">
        <v>3.91</v>
      </c>
      <c r="U16" s="61">
        <v>6.742</v>
      </c>
      <c r="V16" s="61">
        <v>10.801</v>
      </c>
      <c r="W16" s="61">
        <v>12.497</v>
      </c>
      <c r="X16" s="61">
        <v>5.1120000000000001</v>
      </c>
      <c r="Y16" s="61">
        <v>9.5589999999999993</v>
      </c>
      <c r="Z16" s="61">
        <v>12.936999999999999</v>
      </c>
      <c r="AA16" s="61">
        <v>17.141999999999999</v>
      </c>
      <c r="AB16" s="61">
        <v>3.915</v>
      </c>
      <c r="AC16" s="61">
        <v>8.7910000000000004</v>
      </c>
      <c r="AD16" s="61">
        <v>13.584</v>
      </c>
      <c r="AE16" s="61">
        <v>17.63</v>
      </c>
      <c r="AF16" s="61">
        <v>3.7639999999999998</v>
      </c>
      <c r="AG16" s="61">
        <v>7.8609999999999998</v>
      </c>
      <c r="AH16" s="61">
        <v>11.141999999999999</v>
      </c>
      <c r="AI16" s="61">
        <v>13.805</v>
      </c>
      <c r="AJ16" s="61">
        <v>3.05</v>
      </c>
      <c r="AK16" s="61">
        <v>36.423999999999999</v>
      </c>
      <c r="AL16" s="61">
        <v>0.90500000000000003</v>
      </c>
      <c r="AM16" s="61">
        <v>1.8350000000000009</v>
      </c>
      <c r="AN16" s="61">
        <v>63.09</v>
      </c>
      <c r="AO16" s="61">
        <v>-0.78900000000000003</v>
      </c>
      <c r="AP16" s="61">
        <v>2.831</v>
      </c>
      <c r="AQ16" s="61">
        <v>2.5139999999999998</v>
      </c>
      <c r="AR16" s="61">
        <v>26.998000000000001</v>
      </c>
      <c r="AS16" s="61">
        <v>2.4550000000000001</v>
      </c>
      <c r="AT16" s="61">
        <v>0.997</v>
      </c>
      <c r="AU16" s="61">
        <v>38.246000000000002</v>
      </c>
      <c r="AV16" s="61">
        <v>2.0569999999999999</v>
      </c>
      <c r="AW16" s="61">
        <v>2.4180000000000001</v>
      </c>
      <c r="AX16" s="61">
        <v>4.5949999999999998</v>
      </c>
      <c r="AY16" s="61">
        <v>2.319</v>
      </c>
      <c r="AZ16" s="61">
        <v>3.0920000000000001</v>
      </c>
      <c r="BA16" s="61">
        <v>2.8460000000000001</v>
      </c>
      <c r="BB16" s="61">
        <v>4.4139999999999997</v>
      </c>
      <c r="BC16" s="61">
        <v>2.9929999999999999</v>
      </c>
      <c r="BD16" s="61">
        <v>8.0570000000000004</v>
      </c>
      <c r="BE16" s="61">
        <v>5.0780000000000003</v>
      </c>
      <c r="BF16" s="61">
        <v>7.5090000000000003</v>
      </c>
      <c r="BG16" s="61">
        <v>6.8040000000000003</v>
      </c>
      <c r="BH16" s="61">
        <v>6.0650000000000004</v>
      </c>
      <c r="BI16" s="61">
        <v>7.7709999999999999</v>
      </c>
      <c r="BJ16" s="61">
        <v>4.827</v>
      </c>
      <c r="BK16" s="61">
        <v>4.0049999999999999</v>
      </c>
      <c r="BL16" s="61">
        <v>7.016</v>
      </c>
      <c r="BM16" s="61">
        <v>6.05</v>
      </c>
      <c r="BN16" s="62">
        <v>14.696</v>
      </c>
      <c r="BO16" s="61">
        <v>1.4939999999999998</v>
      </c>
      <c r="BP16" s="71">
        <v>11.861000000000001</v>
      </c>
      <c r="BQ16" s="71">
        <v>10.302</v>
      </c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</row>
    <row r="17" spans="1:103" s="72" customFormat="1" ht="15" customHeight="1" x14ac:dyDescent="0.3">
      <c r="A17" s="60" t="s">
        <v>265</v>
      </c>
      <c r="B17" s="61">
        <v>-0.41699999999999998</v>
      </c>
      <c r="C17" s="61">
        <v>-11.997</v>
      </c>
      <c r="D17" s="61">
        <v>-9.4260000000000002</v>
      </c>
      <c r="E17" s="61">
        <v>-13.14</v>
      </c>
      <c r="F17" s="61">
        <v>-17.047000000000001</v>
      </c>
      <c r="G17" s="61">
        <v>-21.707999999999998</v>
      </c>
      <c r="H17" s="61">
        <v>-2.927</v>
      </c>
      <c r="I17" s="61">
        <v>-6.2290000000000001</v>
      </c>
      <c r="J17" s="61">
        <v>-8.6359999999999992</v>
      </c>
      <c r="K17" s="61">
        <v>-14.398999999999999</v>
      </c>
      <c r="L17" s="61">
        <v>-4.5279999999999996</v>
      </c>
      <c r="M17" s="61">
        <v>-10.073</v>
      </c>
      <c r="N17" s="61">
        <v>-15.346</v>
      </c>
      <c r="O17" s="61">
        <v>-22.361000000000001</v>
      </c>
      <c r="P17" s="61">
        <v>-5.7539999999999996</v>
      </c>
      <c r="Q17" s="61">
        <v>-7.0449999999999999</v>
      </c>
      <c r="R17" s="61">
        <v>-9.1669999999999998</v>
      </c>
      <c r="S17" s="61">
        <v>-11.068</v>
      </c>
      <c r="T17" s="61">
        <v>-4.2880000000000003</v>
      </c>
      <c r="U17" s="61">
        <v>-9.0760000000000005</v>
      </c>
      <c r="V17" s="61">
        <v>-11.148</v>
      </c>
      <c r="W17" s="61">
        <v>-10.497999999999999</v>
      </c>
      <c r="X17" s="61">
        <v>1.016</v>
      </c>
      <c r="Y17" s="61">
        <v>-4.8280000000000003</v>
      </c>
      <c r="Z17" s="61">
        <v>-1.669</v>
      </c>
      <c r="AA17" s="61">
        <v>-7.3209999999999997</v>
      </c>
      <c r="AB17" s="61">
        <v>-5.0339999999999998</v>
      </c>
      <c r="AC17" s="61">
        <v>-11.901</v>
      </c>
      <c r="AD17" s="61">
        <v>-14.975</v>
      </c>
      <c r="AE17" s="61">
        <v>-21.012</v>
      </c>
      <c r="AF17" s="61">
        <v>-4.4509999999999996</v>
      </c>
      <c r="AG17" s="61">
        <v>-4.6529999999999996</v>
      </c>
      <c r="AH17" s="61">
        <v>-8.91</v>
      </c>
      <c r="AI17" s="61">
        <v>-9.8239999999999998</v>
      </c>
      <c r="AJ17" s="61">
        <v>-1.74</v>
      </c>
      <c r="AK17" s="61">
        <v>1.39</v>
      </c>
      <c r="AL17" s="61">
        <v>-0.45300000000000001</v>
      </c>
      <c r="AM17" s="61">
        <v>0.92900000000000005</v>
      </c>
      <c r="AN17" s="61">
        <v>-1.7430000000000001</v>
      </c>
      <c r="AO17" s="61">
        <v>-1.1379999999999999</v>
      </c>
      <c r="AP17" s="61">
        <v>-0.879</v>
      </c>
      <c r="AQ17" s="61">
        <v>-1.756</v>
      </c>
      <c r="AR17" s="61">
        <v>0.30099999999999999</v>
      </c>
      <c r="AS17" s="61">
        <v>0.36199999999999999</v>
      </c>
      <c r="AT17" s="61">
        <v>-0.57399999999999995</v>
      </c>
      <c r="AU17" s="61">
        <v>-5.0990000000000002</v>
      </c>
      <c r="AV17" s="61">
        <v>-1.3160000000000001</v>
      </c>
      <c r="AW17" s="61">
        <v>-0.28399999999999997</v>
      </c>
      <c r="AX17" s="61">
        <v>-2.5670000000000002</v>
      </c>
      <c r="AY17" s="61">
        <v>-4.476</v>
      </c>
      <c r="AZ17" s="61">
        <v>6.5110000000000001</v>
      </c>
      <c r="BA17" s="61">
        <v>-5.0220000000000002</v>
      </c>
      <c r="BB17" s="61">
        <v>0.3919999999999999</v>
      </c>
      <c r="BC17" s="61">
        <v>-7.4119999999999999</v>
      </c>
      <c r="BD17" s="61">
        <v>-5.0999999999999996</v>
      </c>
      <c r="BE17" s="61">
        <v>-4.8840000000000003</v>
      </c>
      <c r="BF17" s="61">
        <v>-3.2589999999999999</v>
      </c>
      <c r="BG17" s="61">
        <v>-6.7720000000000002</v>
      </c>
      <c r="BH17" s="61">
        <v>-3.5569999999999999</v>
      </c>
      <c r="BI17" s="61">
        <v>-1.1679999999999999</v>
      </c>
      <c r="BJ17" s="61">
        <v>-3.9620000000000002</v>
      </c>
      <c r="BK17" s="61">
        <v>-5.5750000000000002</v>
      </c>
      <c r="BL17" s="61">
        <v>-2.0590000000000002</v>
      </c>
      <c r="BM17" s="61">
        <v>-4.1749999999999998</v>
      </c>
      <c r="BN17" s="62">
        <v>-5.056</v>
      </c>
      <c r="BO17" s="61">
        <v>-10.161000000000001</v>
      </c>
      <c r="BP17" s="71">
        <v>-2.7749999999999999</v>
      </c>
      <c r="BQ17" s="71">
        <v>-6.0060000000000002</v>
      </c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</row>
    <row r="18" spans="1:103" s="69" customFormat="1" ht="15" customHeight="1" x14ac:dyDescent="0.3">
      <c r="A18" s="58" t="s">
        <v>219</v>
      </c>
      <c r="B18" s="73">
        <v>151.495</v>
      </c>
      <c r="C18" s="73">
        <v>11.218999999999999</v>
      </c>
      <c r="D18" s="73">
        <v>10.083</v>
      </c>
      <c r="E18" s="73">
        <v>27.135999999999999</v>
      </c>
      <c r="F18" s="73">
        <v>58.6</v>
      </c>
      <c r="G18" s="73">
        <v>78.067999999999998</v>
      </c>
      <c r="H18" s="73">
        <v>4.3929999999999998</v>
      </c>
      <c r="I18" s="73">
        <v>9.6660000000000004</v>
      </c>
      <c r="J18" s="73">
        <v>16.588000000000001</v>
      </c>
      <c r="K18" s="73">
        <v>-6.6369999999999996</v>
      </c>
      <c r="L18" s="73">
        <v>-10.106999999999999</v>
      </c>
      <c r="M18" s="73">
        <v>-33.497</v>
      </c>
      <c r="N18" s="73">
        <v>-42.33</v>
      </c>
      <c r="O18" s="73">
        <v>-41.323</v>
      </c>
      <c r="P18" s="73">
        <v>-7.9950000000000001</v>
      </c>
      <c r="Q18" s="73">
        <v>-2.7909999999999999</v>
      </c>
      <c r="R18" s="73">
        <v>6.734</v>
      </c>
      <c r="S18" s="73">
        <v>30.725000000000001</v>
      </c>
      <c r="T18" s="73">
        <v>3.024</v>
      </c>
      <c r="U18" s="73">
        <v>1.579</v>
      </c>
      <c r="V18" s="73">
        <v>3.282</v>
      </c>
      <c r="W18" s="73">
        <v>8.5589999999999993</v>
      </c>
      <c r="X18" s="73">
        <v>-1.3959999999999999</v>
      </c>
      <c r="Y18" s="73">
        <v>-18.998000000000001</v>
      </c>
      <c r="Z18" s="73">
        <v>-18.062999999999999</v>
      </c>
      <c r="AA18" s="73">
        <v>2.65</v>
      </c>
      <c r="AB18" s="73">
        <v>-11.747</v>
      </c>
      <c r="AC18" s="73">
        <v>-17.468</v>
      </c>
      <c r="AD18" s="73">
        <v>-23.268999999999998</v>
      </c>
      <c r="AE18" s="73">
        <v>-47.256999999999998</v>
      </c>
      <c r="AF18" s="73">
        <v>2.621</v>
      </c>
      <c r="AG18" s="73">
        <v>18.869</v>
      </c>
      <c r="AH18" s="73">
        <v>31.460999999999999</v>
      </c>
      <c r="AI18" s="73">
        <v>51.491</v>
      </c>
      <c r="AJ18" s="73">
        <v>2.3639999999999999</v>
      </c>
      <c r="AK18" s="73">
        <v>39.238</v>
      </c>
      <c r="AL18" s="73">
        <v>15.215</v>
      </c>
      <c r="AM18" s="73">
        <v>30.408999999999999</v>
      </c>
      <c r="AN18" s="73">
        <v>121.25700000000001</v>
      </c>
      <c r="AO18" s="73">
        <v>-3.673</v>
      </c>
      <c r="AP18" s="73">
        <v>25.902999999999999</v>
      </c>
      <c r="AQ18" s="73">
        <v>22.013000000000002</v>
      </c>
      <c r="AR18" s="73">
        <v>31.106000000000002</v>
      </c>
      <c r="AS18" s="73">
        <v>12.789</v>
      </c>
      <c r="AT18" s="73">
        <v>32.64</v>
      </c>
      <c r="AU18" s="73">
        <v>90.984999999999999</v>
      </c>
      <c r="AV18" s="73">
        <v>29.416</v>
      </c>
      <c r="AW18" s="73">
        <v>58.625999999999998</v>
      </c>
      <c r="AX18" s="73">
        <v>58.917000000000002</v>
      </c>
      <c r="AY18" s="73">
        <v>66.227000000000004</v>
      </c>
      <c r="AZ18" s="73">
        <v>41.493000000000002</v>
      </c>
      <c r="BA18" s="73">
        <v>40.529000000000003</v>
      </c>
      <c r="BB18" s="73">
        <v>84.429000000000002</v>
      </c>
      <c r="BC18" s="73">
        <v>115.42400000000001</v>
      </c>
      <c r="BD18" s="73">
        <v>42.677999999999997</v>
      </c>
      <c r="BE18" s="73">
        <v>34.362000000000002</v>
      </c>
      <c r="BF18" s="73">
        <v>46.994</v>
      </c>
      <c r="BG18" s="73">
        <v>55.113</v>
      </c>
      <c r="BH18" s="73">
        <v>15.516</v>
      </c>
      <c r="BI18" s="73">
        <v>32.78</v>
      </c>
      <c r="BJ18" s="73">
        <v>22.376000000000001</v>
      </c>
      <c r="BK18" s="73">
        <v>46.906999999999996</v>
      </c>
      <c r="BL18" s="73">
        <v>7.657</v>
      </c>
      <c r="BM18" s="73">
        <v>15.981</v>
      </c>
      <c r="BN18" s="56">
        <v>30.071000000000002</v>
      </c>
      <c r="BO18" s="73">
        <v>47.295999999999992</v>
      </c>
      <c r="BP18" s="68">
        <v>1.1240000000000001</v>
      </c>
      <c r="BQ18" s="68">
        <v>12.619</v>
      </c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</row>
    <row r="19" spans="1:103" s="69" customFormat="1" ht="15" customHeight="1" x14ac:dyDescent="0.3">
      <c r="A19" s="58" t="s">
        <v>220</v>
      </c>
      <c r="B19" s="73">
        <v>-25.768999999999998</v>
      </c>
      <c r="C19" s="73">
        <v>0.66300000000000003</v>
      </c>
      <c r="D19" s="73">
        <v>0.27</v>
      </c>
      <c r="E19" s="73">
        <v>-1.7589999999999999</v>
      </c>
      <c r="F19" s="73">
        <v>-8.1310000000000002</v>
      </c>
      <c r="G19" s="73">
        <v>-10.138999999999999</v>
      </c>
      <c r="H19" s="73">
        <v>3.2919999999999998</v>
      </c>
      <c r="I19" s="73">
        <v>2.798</v>
      </c>
      <c r="J19" s="73">
        <v>4.37</v>
      </c>
      <c r="K19" s="73">
        <v>10.205</v>
      </c>
      <c r="L19" s="73">
        <v>6.4960000000000004</v>
      </c>
      <c r="M19" s="73">
        <v>14.507</v>
      </c>
      <c r="N19" s="73">
        <v>18.119</v>
      </c>
      <c r="O19" s="73">
        <v>18.405000000000001</v>
      </c>
      <c r="P19" s="73">
        <v>2.3279999999999998</v>
      </c>
      <c r="Q19" s="73">
        <v>2.1339999999999999</v>
      </c>
      <c r="R19" s="73">
        <v>1.65</v>
      </c>
      <c r="S19" s="73">
        <v>-4.8230000000000004</v>
      </c>
      <c r="T19" s="73">
        <v>-7.2999999999999995E-2</v>
      </c>
      <c r="U19" s="73">
        <v>0.48</v>
      </c>
      <c r="V19" s="73">
        <v>-1.538</v>
      </c>
      <c r="W19" s="73">
        <v>-1.3240000000000001</v>
      </c>
      <c r="X19" s="73">
        <v>-0.377</v>
      </c>
      <c r="Y19" s="73">
        <v>3.4529999999999998</v>
      </c>
      <c r="Z19" s="73">
        <v>2.0390000000000001</v>
      </c>
      <c r="AA19" s="73">
        <v>3.6040000000000001</v>
      </c>
      <c r="AB19" s="73">
        <v>1.782</v>
      </c>
      <c r="AC19" s="73">
        <v>2.6440000000000001</v>
      </c>
      <c r="AD19" s="73">
        <v>3.806</v>
      </c>
      <c r="AE19" s="73">
        <v>7.5620000000000003</v>
      </c>
      <c r="AF19" s="73">
        <v>-0.60599999999999998</v>
      </c>
      <c r="AG19" s="73">
        <v>-5.1050000000000004</v>
      </c>
      <c r="AH19" s="73">
        <v>-8.6140000000000008</v>
      </c>
      <c r="AI19" s="73">
        <v>-13.829000000000001</v>
      </c>
      <c r="AJ19" s="73">
        <v>-0.56499999999999995</v>
      </c>
      <c r="AK19" s="73">
        <v>6.1630000000000003</v>
      </c>
      <c r="AL19" s="73">
        <v>0.67400000000000004</v>
      </c>
      <c r="AM19" s="73">
        <v>-9.4969999999999999</v>
      </c>
      <c r="AN19" s="73">
        <v>-34.003999999999998</v>
      </c>
      <c r="AO19" s="73">
        <v>-0.73299999999999998</v>
      </c>
      <c r="AP19" s="73">
        <v>1.9319999999999999</v>
      </c>
      <c r="AQ19" s="73">
        <f>SUM(AQ20:AQ21)</f>
        <v>-3.032</v>
      </c>
      <c r="AR19" s="73">
        <f>SUM(AR20:AR21)</f>
        <v>9.6509999999999998</v>
      </c>
      <c r="AS19" s="73">
        <f t="shared" ref="AS19:BC19" si="5">SUM(AS20:AS21)</f>
        <v>-1.4689999999999999</v>
      </c>
      <c r="AT19" s="73">
        <f t="shared" si="5"/>
        <v>3.4420000000000002</v>
      </c>
      <c r="AU19" s="73">
        <f t="shared" si="5"/>
        <v>-4.67</v>
      </c>
      <c r="AV19" s="73">
        <f t="shared" si="5"/>
        <v>-8.7460000000000004</v>
      </c>
      <c r="AW19" s="73">
        <f t="shared" si="5"/>
        <v>-15.89</v>
      </c>
      <c r="AX19" s="73">
        <f t="shared" si="5"/>
        <v>26.83</v>
      </c>
      <c r="AY19" s="73">
        <f t="shared" si="5"/>
        <v>-11.603999999999999</v>
      </c>
      <c r="AZ19" s="73">
        <f t="shared" si="5"/>
        <v>-11.105</v>
      </c>
      <c r="BA19" s="73">
        <f t="shared" si="5"/>
        <v>-7.649</v>
      </c>
      <c r="BB19" s="73">
        <f t="shared" si="5"/>
        <v>-19.637</v>
      </c>
      <c r="BC19" s="73">
        <f t="shared" si="5"/>
        <v>-28.457999999999998</v>
      </c>
      <c r="BD19" s="73">
        <f>SUM(BD20:BD21)</f>
        <v>-6.6800000000000006</v>
      </c>
      <c r="BE19" s="73">
        <v>-1.8649999999999998</v>
      </c>
      <c r="BF19" s="73">
        <v>-2.6150000000000002</v>
      </c>
      <c r="BG19" s="73">
        <v>-3.9009999999999998</v>
      </c>
      <c r="BH19" s="73">
        <v>2.3580000000000001</v>
      </c>
      <c r="BI19" s="73">
        <v>-1.865</v>
      </c>
      <c r="BJ19" s="73">
        <f t="shared" ref="BJ19:BN19" si="6">SUM(BJ20:BJ21)</f>
        <v>0.58200000000000007</v>
      </c>
      <c r="BK19" s="73">
        <f t="shared" si="6"/>
        <v>-4.7709999999999999</v>
      </c>
      <c r="BL19" s="73">
        <f t="shared" si="6"/>
        <v>2.319</v>
      </c>
      <c r="BM19" s="73">
        <f t="shared" si="6"/>
        <v>0.34800000000000031</v>
      </c>
      <c r="BN19" s="73">
        <f t="shared" si="6"/>
        <v>-2.7600000000000002</v>
      </c>
      <c r="BO19" s="73">
        <f>SUM(BO20:BO21)</f>
        <v>-15.799000000000001</v>
      </c>
      <c r="BP19" s="68">
        <v>1.208</v>
      </c>
      <c r="BQ19" s="68">
        <v>-754.96299999999997</v>
      </c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</row>
    <row r="20" spans="1:103" s="72" customFormat="1" ht="15" customHeight="1" x14ac:dyDescent="0.3">
      <c r="A20" s="60" t="s">
        <v>266</v>
      </c>
      <c r="B20" s="61">
        <v>-30.484000000000002</v>
      </c>
      <c r="C20" s="61">
        <v>-2.2240000000000002</v>
      </c>
      <c r="D20" s="61">
        <v>-1.2390000000000001</v>
      </c>
      <c r="E20" s="61">
        <v>-4.3380000000000001</v>
      </c>
      <c r="F20" s="61">
        <v>-12.528</v>
      </c>
      <c r="G20" s="61">
        <v>-14.516999999999999</v>
      </c>
      <c r="H20" s="61">
        <v>0</v>
      </c>
      <c r="I20" s="61">
        <v>-2.617</v>
      </c>
      <c r="J20" s="61">
        <v>-4.8</v>
      </c>
      <c r="K20" s="61">
        <v>-4.8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5.0000000000000001E-3</v>
      </c>
      <c r="AR20" s="61">
        <v>9.3529999999999998</v>
      </c>
      <c r="AS20" s="61">
        <v>-1.2629999999999999</v>
      </c>
      <c r="AT20" s="61">
        <v>0</v>
      </c>
      <c r="AU20" s="61">
        <v>-1.1100000000000001</v>
      </c>
      <c r="AV20" s="61">
        <v>-5.6749999999999998</v>
      </c>
      <c r="AW20" s="61">
        <v>-11.913</v>
      </c>
      <c r="AX20" s="61">
        <v>27.908999999999999</v>
      </c>
      <c r="AY20" s="61">
        <v>-5.7779999999999996</v>
      </c>
      <c r="AZ20" s="61">
        <v>-12.997</v>
      </c>
      <c r="BA20" s="61">
        <v>-9.984</v>
      </c>
      <c r="BB20" s="61">
        <v>-23.045000000000002</v>
      </c>
      <c r="BC20" s="61">
        <v>-23.192</v>
      </c>
      <c r="BD20" s="61">
        <v>-7.5570000000000004</v>
      </c>
      <c r="BE20" s="61">
        <v>-3.988</v>
      </c>
      <c r="BF20" s="61">
        <v>-4.4080000000000004</v>
      </c>
      <c r="BG20" s="61">
        <v>0</v>
      </c>
      <c r="BH20" s="61">
        <v>0</v>
      </c>
      <c r="BI20" s="61">
        <v>-3.3849999999999998</v>
      </c>
      <c r="BJ20" s="61">
        <v>-1.387</v>
      </c>
      <c r="BK20" s="61">
        <v>-0.79500000000000004</v>
      </c>
      <c r="BL20" s="61">
        <v>0</v>
      </c>
      <c r="BM20" s="61">
        <v>-1.8959999999999999</v>
      </c>
      <c r="BN20" s="62">
        <v>-2.1520000000000001</v>
      </c>
      <c r="BO20" s="61">
        <v>-13.366000000000001</v>
      </c>
      <c r="BP20" s="71">
        <v>0</v>
      </c>
      <c r="BQ20" s="71">
        <v>-757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</row>
    <row r="21" spans="1:103" s="72" customFormat="1" ht="15" customHeight="1" x14ac:dyDescent="0.3">
      <c r="A21" s="60" t="s">
        <v>267</v>
      </c>
      <c r="B21" s="61">
        <v>4.7149999999999999</v>
      </c>
      <c r="C21" s="61">
        <v>2.887</v>
      </c>
      <c r="D21" s="61">
        <v>1.5089999999999999</v>
      </c>
      <c r="E21" s="61">
        <v>2.5790000000000002</v>
      </c>
      <c r="F21" s="61">
        <v>4.3970000000000002</v>
      </c>
      <c r="G21" s="61">
        <v>4.3780000000000001</v>
      </c>
      <c r="H21" s="61">
        <v>3.2919999999999998</v>
      </c>
      <c r="I21" s="61">
        <v>5.415</v>
      </c>
      <c r="J21" s="61">
        <v>9.17</v>
      </c>
      <c r="K21" s="61">
        <v>15.005000000000001</v>
      </c>
      <c r="L21" s="61">
        <v>6.4960000000000004</v>
      </c>
      <c r="M21" s="61">
        <v>14.507</v>
      </c>
      <c r="N21" s="61">
        <v>18.119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-3.0369999999999999</v>
      </c>
      <c r="AR21" s="61">
        <v>0.29799999999999999</v>
      </c>
      <c r="AS21" s="61">
        <v>-0.20599999999999999</v>
      </c>
      <c r="AT21" s="61">
        <v>3.4420000000000002</v>
      </c>
      <c r="AU21" s="61">
        <v>-3.56</v>
      </c>
      <c r="AV21" s="61">
        <v>-3.0710000000000002</v>
      </c>
      <c r="AW21" s="61">
        <v>-3.9769999999999999</v>
      </c>
      <c r="AX21" s="61">
        <v>-1.079</v>
      </c>
      <c r="AY21" s="61">
        <v>-5.8259999999999996</v>
      </c>
      <c r="AZ21" s="61">
        <v>1.8919999999999999</v>
      </c>
      <c r="BA21" s="61">
        <v>2.335</v>
      </c>
      <c r="BB21" s="61">
        <v>3.4079999999999999</v>
      </c>
      <c r="BC21" s="61">
        <v>-5.266</v>
      </c>
      <c r="BD21" s="61">
        <v>0.877</v>
      </c>
      <c r="BE21" s="61">
        <v>2.1230000000000002</v>
      </c>
      <c r="BF21" s="61">
        <v>1.7929999999999999</v>
      </c>
      <c r="BG21" s="61">
        <v>-3.9009999999999998</v>
      </c>
      <c r="BH21" s="61">
        <v>2.3580000000000001</v>
      </c>
      <c r="BI21" s="61">
        <v>1.52</v>
      </c>
      <c r="BJ21" s="61">
        <v>1.9690000000000001</v>
      </c>
      <c r="BK21" s="61">
        <v>-3.976</v>
      </c>
      <c r="BL21" s="61">
        <v>2.319</v>
      </c>
      <c r="BM21" s="61">
        <v>2.2440000000000002</v>
      </c>
      <c r="BN21" s="62">
        <v>-0.60799999999999998</v>
      </c>
      <c r="BO21" s="61">
        <v>-2.4329999999999998</v>
      </c>
      <c r="BP21" s="71">
        <v>1.208</v>
      </c>
      <c r="BQ21" s="71">
        <v>2.0369999999999999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</row>
    <row r="22" spans="1:103" s="69" customFormat="1" ht="15" customHeight="1" x14ac:dyDescent="0.3">
      <c r="A22" s="58" t="s">
        <v>268</v>
      </c>
      <c r="B22" s="73">
        <v>125.726</v>
      </c>
      <c r="C22" s="73">
        <v>11.882</v>
      </c>
      <c r="D22" s="73">
        <v>10.353</v>
      </c>
      <c r="E22" s="73">
        <v>25.376999999999999</v>
      </c>
      <c r="F22" s="73">
        <v>50.469000000000001</v>
      </c>
      <c r="G22" s="73">
        <v>67.929000000000002</v>
      </c>
      <c r="H22" s="73">
        <v>7.6849999999999996</v>
      </c>
      <c r="I22" s="73">
        <v>12.464</v>
      </c>
      <c r="J22" s="73">
        <v>20.957999999999998</v>
      </c>
      <c r="K22" s="73">
        <v>3.5680000000000001</v>
      </c>
      <c r="L22" s="73">
        <v>-3.6110000000000002</v>
      </c>
      <c r="M22" s="73">
        <v>-18.989999999999998</v>
      </c>
      <c r="N22" s="73">
        <v>-24.210999999999999</v>
      </c>
      <c r="O22" s="73">
        <v>-22.917999999999999</v>
      </c>
      <c r="P22" s="73">
        <v>-5.6669999999999998</v>
      </c>
      <c r="Q22" s="73">
        <v>-0.65700000000000003</v>
      </c>
      <c r="R22" s="73">
        <v>8.3840000000000003</v>
      </c>
      <c r="S22" s="73">
        <v>25.902000000000001</v>
      </c>
      <c r="T22" s="73">
        <v>2.9510000000000001</v>
      </c>
      <c r="U22" s="73">
        <v>2.0590000000000002</v>
      </c>
      <c r="V22" s="73">
        <v>1.744</v>
      </c>
      <c r="W22" s="73">
        <v>7.2350000000000003</v>
      </c>
      <c r="X22" s="73">
        <v>-1.7729999999999999</v>
      </c>
      <c r="Y22" s="73">
        <v>-15.545</v>
      </c>
      <c r="Z22" s="73">
        <v>-16.024000000000001</v>
      </c>
      <c r="AA22" s="73">
        <v>6.2539999999999996</v>
      </c>
      <c r="AB22" s="73">
        <v>-9.9649999999999999</v>
      </c>
      <c r="AC22" s="73">
        <v>-14.824</v>
      </c>
      <c r="AD22" s="73">
        <v>-19.463000000000001</v>
      </c>
      <c r="AE22" s="73">
        <v>-39.695</v>
      </c>
      <c r="AF22" s="73">
        <v>2.0150000000000001</v>
      </c>
      <c r="AG22" s="73">
        <v>13.763999999999999</v>
      </c>
      <c r="AH22" s="73">
        <v>22.847000000000001</v>
      </c>
      <c r="AI22" s="73">
        <v>37.661999999999999</v>
      </c>
      <c r="AJ22" s="73">
        <v>1.7989999999999999</v>
      </c>
      <c r="AK22" s="73">
        <v>45.401000000000003</v>
      </c>
      <c r="AL22" s="73">
        <v>15.888999999999999</v>
      </c>
      <c r="AM22" s="73">
        <v>20.912000000000006</v>
      </c>
      <c r="AN22" s="73">
        <v>87.253</v>
      </c>
      <c r="AO22" s="73">
        <v>-4.4059999999999997</v>
      </c>
      <c r="AP22" s="73">
        <v>27.835000000000001</v>
      </c>
      <c r="AQ22" s="73">
        <v>18.981000000000002</v>
      </c>
      <c r="AR22" s="73">
        <v>40.756999999999998</v>
      </c>
      <c r="AS22" s="73">
        <v>11.32</v>
      </c>
      <c r="AT22" s="73">
        <v>36.082000000000001</v>
      </c>
      <c r="AU22" s="73">
        <v>86.314999999999998</v>
      </c>
      <c r="AV22" s="73">
        <v>20.67</v>
      </c>
      <c r="AW22" s="73">
        <v>42.735999999999997</v>
      </c>
      <c r="AX22" s="73">
        <v>85.747</v>
      </c>
      <c r="AY22" s="73">
        <v>54.623000000000005</v>
      </c>
      <c r="AZ22" s="73">
        <v>30.388000000000002</v>
      </c>
      <c r="BA22" s="73">
        <v>32.880000000000003</v>
      </c>
      <c r="BB22" s="73">
        <v>64.792000000000002</v>
      </c>
      <c r="BC22" s="73">
        <v>86.965999999999994</v>
      </c>
      <c r="BD22" s="73">
        <v>35.997999999999998</v>
      </c>
      <c r="BE22" s="73">
        <v>32.497</v>
      </c>
      <c r="BF22" s="73">
        <v>44.378999999999998</v>
      </c>
      <c r="BG22" s="73">
        <v>51.212000000000003</v>
      </c>
      <c r="BH22" s="73">
        <v>17.873999999999999</v>
      </c>
      <c r="BI22" s="73">
        <v>30.914999999999999</v>
      </c>
      <c r="BJ22" s="73">
        <v>22.957999999999998</v>
      </c>
      <c r="BK22" s="73">
        <v>42.136000000000003</v>
      </c>
      <c r="BL22" s="73">
        <v>9.9760000000000009</v>
      </c>
      <c r="BM22" s="73">
        <v>16.329000000000001</v>
      </c>
      <c r="BN22" s="56">
        <v>27.311</v>
      </c>
      <c r="BO22" s="73">
        <v>31.497</v>
      </c>
      <c r="BP22" s="68">
        <v>2.3319999999999999</v>
      </c>
      <c r="BQ22" s="68">
        <v>13.898999999999999</v>
      </c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</row>
    <row r="23" spans="1:103" s="69" customFormat="1" ht="15" customHeight="1" x14ac:dyDescent="0.3">
      <c r="A23" s="58" t="s">
        <v>224</v>
      </c>
      <c r="B23" s="73">
        <v>125.726</v>
      </c>
      <c r="C23" s="73">
        <v>11.882</v>
      </c>
      <c r="D23" s="73">
        <v>10.353</v>
      </c>
      <c r="E23" s="73">
        <v>25.376999999999999</v>
      </c>
      <c r="F23" s="73">
        <v>50.469000000000001</v>
      </c>
      <c r="G23" s="73">
        <v>67.929000000000002</v>
      </c>
      <c r="H23" s="73">
        <v>7.6849999999999996</v>
      </c>
      <c r="I23" s="73">
        <v>12.464</v>
      </c>
      <c r="J23" s="73">
        <v>20.957999999999998</v>
      </c>
      <c r="K23" s="73">
        <v>3.5680000000000001</v>
      </c>
      <c r="L23" s="73">
        <v>-3.6110000000000002</v>
      </c>
      <c r="M23" s="73">
        <v>-25.58</v>
      </c>
      <c r="N23" s="73">
        <v>-33.731999999999999</v>
      </c>
      <c r="O23" s="73">
        <v>-38.006999999999998</v>
      </c>
      <c r="P23" s="73">
        <v>-8.0540000000000003</v>
      </c>
      <c r="Q23" s="73">
        <v>-11.961</v>
      </c>
      <c r="R23" s="73">
        <v>-16.335999999999999</v>
      </c>
      <c r="S23" s="73">
        <v>1.365</v>
      </c>
      <c r="T23" s="73">
        <v>2.9510000000000001</v>
      </c>
      <c r="U23" s="73">
        <v>2.0590000000000002</v>
      </c>
      <c r="V23" s="73">
        <v>1.744</v>
      </c>
      <c r="W23" s="73">
        <v>7.2350000000000003</v>
      </c>
      <c r="X23" s="73">
        <v>-1.7729999999999999</v>
      </c>
      <c r="Y23" s="73">
        <v>-15.545</v>
      </c>
      <c r="Z23" s="73">
        <v>-16.024000000000001</v>
      </c>
      <c r="AA23" s="73">
        <v>6.2539999999999996</v>
      </c>
      <c r="AB23" s="73">
        <v>-9.9649999999999999</v>
      </c>
      <c r="AC23" s="73">
        <v>-14.824</v>
      </c>
      <c r="AD23" s="73">
        <v>-19.463000000000001</v>
      </c>
      <c r="AE23" s="73">
        <v>-39.695</v>
      </c>
      <c r="AF23" s="73">
        <v>2.0150000000000001</v>
      </c>
      <c r="AG23" s="73">
        <v>13.763999999999999</v>
      </c>
      <c r="AH23" s="73">
        <v>22.847000000000001</v>
      </c>
      <c r="AI23" s="73">
        <v>37.661999999999999</v>
      </c>
      <c r="AJ23" s="73">
        <v>1.7989999999999999</v>
      </c>
      <c r="AK23" s="73">
        <v>45.401000000000003</v>
      </c>
      <c r="AL23" s="73">
        <v>15.888999999999999</v>
      </c>
      <c r="AM23" s="73">
        <v>20.912000000000006</v>
      </c>
      <c r="AN23" s="73">
        <v>87.253</v>
      </c>
      <c r="AO23" s="73">
        <v>-4.4059999999999997</v>
      </c>
      <c r="AP23" s="73">
        <v>27.835000000000001</v>
      </c>
      <c r="AQ23" s="73">
        <v>18.981000000000002</v>
      </c>
      <c r="AR23" s="73">
        <v>40.756999999999998</v>
      </c>
      <c r="AS23" s="73">
        <v>11.32</v>
      </c>
      <c r="AT23" s="73">
        <v>36.082000000000001</v>
      </c>
      <c r="AU23" s="73">
        <v>86.314999999999998</v>
      </c>
      <c r="AV23" s="73">
        <v>20.67</v>
      </c>
      <c r="AW23" s="73">
        <v>42.735999999999997</v>
      </c>
      <c r="AX23" s="73">
        <v>85.747</v>
      </c>
      <c r="AY23" s="73">
        <v>41.738</v>
      </c>
      <c r="AZ23" s="73">
        <v>30.388000000000002</v>
      </c>
      <c r="BA23" s="73">
        <v>32.880000000000003</v>
      </c>
      <c r="BB23" s="73">
        <v>64.792000000000002</v>
      </c>
      <c r="BC23" s="73">
        <v>86.965999999999994</v>
      </c>
      <c r="BD23" s="73">
        <v>35.997999999999998</v>
      </c>
      <c r="BE23" s="73">
        <v>32.497</v>
      </c>
      <c r="BF23" s="73">
        <v>44.378999999999998</v>
      </c>
      <c r="BG23" s="73">
        <v>51.212000000000003</v>
      </c>
      <c r="BH23" s="73">
        <v>17.873999999999999</v>
      </c>
      <c r="BI23" s="73">
        <f>BI22</f>
        <v>30.914999999999999</v>
      </c>
      <c r="BJ23" s="73">
        <f>BJ22</f>
        <v>22.957999999999998</v>
      </c>
      <c r="BK23" s="73">
        <f>BK22</f>
        <v>42.136000000000003</v>
      </c>
      <c r="BL23" s="73">
        <f t="shared" ref="BL23:BO23" si="7">BL22</f>
        <v>9.9760000000000009</v>
      </c>
      <c r="BM23" s="73">
        <f t="shared" si="7"/>
        <v>16.329000000000001</v>
      </c>
      <c r="BN23" s="56">
        <f t="shared" si="7"/>
        <v>27.311</v>
      </c>
      <c r="BO23" s="73">
        <f t="shared" si="7"/>
        <v>31.497</v>
      </c>
      <c r="BP23" s="68">
        <v>2.3319999999999999</v>
      </c>
      <c r="BQ23" s="68">
        <v>13.898999999999999</v>
      </c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</row>
    <row r="24" spans="1:103" s="69" customFormat="1" ht="15" customHeight="1" x14ac:dyDescent="0.3">
      <c r="A24" s="58" t="s">
        <v>227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0</v>
      </c>
      <c r="AJ24" s="73">
        <v>0</v>
      </c>
      <c r="AK24" s="73">
        <v>0</v>
      </c>
      <c r="AL24" s="73">
        <v>0</v>
      </c>
      <c r="AM24" s="73">
        <v>0</v>
      </c>
      <c r="AN24" s="73">
        <v>0</v>
      </c>
      <c r="AO24" s="73">
        <v>0</v>
      </c>
      <c r="AP24" s="73">
        <v>0</v>
      </c>
      <c r="AQ24" s="73">
        <v>0</v>
      </c>
      <c r="AR24" s="73">
        <v>0</v>
      </c>
      <c r="AS24" s="73">
        <v>0</v>
      </c>
      <c r="AT24" s="73">
        <v>0</v>
      </c>
      <c r="AU24" s="73">
        <v>0</v>
      </c>
      <c r="AV24" s="73">
        <v>0</v>
      </c>
      <c r="AW24" s="73">
        <v>0</v>
      </c>
      <c r="AX24" s="73">
        <v>0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5">
        <v>0</v>
      </c>
      <c r="BE24" s="75">
        <v>0.34878878621030152</v>
      </c>
      <c r="BF24" s="75">
        <v>0.50013498201282269</v>
      </c>
      <c r="BG24" s="75">
        <v>5.7714037492599376E-4</v>
      </c>
      <c r="BH24" s="75">
        <v>0.19184080883536722</v>
      </c>
      <c r="BI24" s="75">
        <v>0.33180925395241007</v>
      </c>
      <c r="BJ24" s="75">
        <v>0.24640714385377424</v>
      </c>
      <c r="BK24" s="75">
        <v>0.4522437239055071</v>
      </c>
      <c r="BL24" s="75">
        <v>0.11</v>
      </c>
      <c r="BM24" s="75">
        <v>0.17525839585278682</v>
      </c>
      <c r="BN24" s="65">
        <v>0.29312768994644256</v>
      </c>
      <c r="BO24" s="75">
        <v>0.3380665657769048</v>
      </c>
      <c r="BP24" s="77">
        <v>2.5018514344592201E-2</v>
      </c>
      <c r="BQ24" s="77">
        <v>0.14917731912290305</v>
      </c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</row>
    <row r="25" spans="1:103" ht="15" customHeight="1" x14ac:dyDescent="0.3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</row>
    <row r="26" spans="1:103" ht="15" customHeight="1" x14ac:dyDescent="0.3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</row>
    <row r="27" spans="1:103" ht="15" customHeight="1" x14ac:dyDescent="0.3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</row>
    <row r="28" spans="1:103" ht="15" customHeight="1" x14ac:dyDescent="0.3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</row>
    <row r="29" spans="1:103" ht="15" customHeight="1" x14ac:dyDescent="0.3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</row>
    <row r="30" spans="1:103" ht="15" customHeight="1" x14ac:dyDescent="0.3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</row>
    <row r="31" spans="1:103" ht="15" customHeight="1" x14ac:dyDescent="0.3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</row>
    <row r="32" spans="1:103" ht="15" customHeight="1" x14ac:dyDescent="0.3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</row>
    <row r="33" spans="2:103" ht="15" customHeight="1" x14ac:dyDescent="0.3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</row>
    <row r="34" spans="2:103" ht="15" customHeight="1" x14ac:dyDescent="0.3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</row>
    <row r="35" spans="2:103" ht="15" customHeight="1" x14ac:dyDescent="0.3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</row>
    <row r="36" spans="2:103" ht="15" customHeight="1" x14ac:dyDescent="0.3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</row>
    <row r="37" spans="2:103" ht="15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</row>
    <row r="38" spans="2:103" ht="15" customHeight="1" x14ac:dyDescent="0.3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</row>
    <row r="39" spans="2:103" ht="15" customHeight="1" x14ac:dyDescent="0.3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</row>
    <row r="40" spans="2:103" ht="15" customHeight="1" x14ac:dyDescent="0.3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</row>
    <row r="41" spans="2:103" ht="15" customHeight="1" x14ac:dyDescent="0.3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</row>
    <row r="42" spans="2:103" ht="15" customHeight="1" x14ac:dyDescent="0.3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</row>
    <row r="43" spans="2:103" ht="15" customHeight="1" x14ac:dyDescent="0.3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</row>
    <row r="44" spans="2:103" ht="15" customHeight="1" x14ac:dyDescent="0.3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</row>
    <row r="45" spans="2:103" ht="15" customHeight="1" x14ac:dyDescent="0.3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</row>
    <row r="46" spans="2:103" ht="15" customHeight="1" x14ac:dyDescent="0.3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</row>
    <row r="47" spans="2:103" ht="15" customHeight="1" x14ac:dyDescent="0.3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</row>
    <row r="48" spans="2:103" ht="15" customHeight="1" x14ac:dyDescent="0.3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</row>
    <row r="49" spans="2:103" ht="15" customHeight="1" x14ac:dyDescent="0.3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</row>
    <row r="50" spans="2:103" ht="15" customHeight="1" x14ac:dyDescent="0.3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</row>
    <row r="51" spans="2:103" ht="15" customHeight="1" x14ac:dyDescent="0.3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</row>
    <row r="52" spans="2:103" ht="15" customHeight="1" x14ac:dyDescent="0.3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</row>
    <row r="53" spans="2:103" ht="15" customHeight="1" x14ac:dyDescent="0.3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</row>
    <row r="54" spans="2:103" ht="15" customHeight="1" x14ac:dyDescent="0.3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</row>
    <row r="55" spans="2:103" ht="15" customHeight="1" x14ac:dyDescent="0.3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</row>
    <row r="56" spans="2:103" ht="15" customHeight="1" x14ac:dyDescent="0.3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</row>
    <row r="57" spans="2:103" ht="15" customHeight="1" x14ac:dyDescent="0.3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</row>
    <row r="58" spans="2:103" ht="15" customHeight="1" x14ac:dyDescent="0.3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</row>
    <row r="59" spans="2:103" ht="15" customHeight="1" x14ac:dyDescent="0.3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</row>
    <row r="60" spans="2:103" ht="15" customHeight="1" x14ac:dyDescent="0.3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</row>
    <row r="61" spans="2:103" ht="15" customHeight="1" x14ac:dyDescent="0.3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</row>
    <row r="62" spans="2:103" ht="15" customHeight="1" x14ac:dyDescent="0.3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</row>
    <row r="63" spans="2:103" ht="15" customHeight="1" x14ac:dyDescent="0.3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</row>
    <row r="64" spans="2:103" ht="15" customHeight="1" x14ac:dyDescent="0.3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</row>
    <row r="65" spans="2:103" ht="15" customHeight="1" x14ac:dyDescent="0.3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</row>
    <row r="66" spans="2:103" ht="15" customHeight="1" x14ac:dyDescent="0.3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</row>
    <row r="67" spans="2:103" ht="15" customHeight="1" x14ac:dyDescent="0.3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</row>
    <row r="68" spans="2:103" ht="15" customHeight="1" x14ac:dyDescent="0.3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</row>
    <row r="69" spans="2:103" ht="15" customHeight="1" x14ac:dyDescent="0.3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</row>
    <row r="70" spans="2:103" ht="15" customHeight="1" x14ac:dyDescent="0.3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</row>
    <row r="71" spans="2:103" ht="15" customHeight="1" x14ac:dyDescent="0.3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</row>
    <row r="72" spans="2:103" ht="15" customHeight="1" x14ac:dyDescent="0.3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</row>
    <row r="73" spans="2:103" ht="15" customHeight="1" x14ac:dyDescent="0.3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</row>
    <row r="74" spans="2:103" ht="15" customHeight="1" x14ac:dyDescent="0.3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</row>
    <row r="75" spans="2:103" ht="15" customHeight="1" x14ac:dyDescent="0.3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</row>
    <row r="76" spans="2:103" ht="15" customHeight="1" x14ac:dyDescent="0.3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</row>
    <row r="77" spans="2:103" ht="15" customHeight="1" x14ac:dyDescent="0.3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</row>
    <row r="78" spans="2:103" ht="15" customHeight="1" x14ac:dyDescent="0.3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</row>
    <row r="79" spans="2:103" ht="15" customHeight="1" x14ac:dyDescent="0.3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</row>
    <row r="80" spans="2:103" ht="15" customHeight="1" x14ac:dyDescent="0.3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</row>
    <row r="81" spans="2:103" ht="15" customHeight="1" x14ac:dyDescent="0.3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</row>
    <row r="82" spans="2:103" ht="15" customHeight="1" x14ac:dyDescent="0.3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</row>
    <row r="83" spans="2:103" ht="15" customHeight="1" x14ac:dyDescent="0.3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</row>
    <row r="84" spans="2:103" ht="15" customHeight="1" x14ac:dyDescent="0.3"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</row>
    <row r="85" spans="2:103" ht="15" customHeight="1" x14ac:dyDescent="0.3"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</row>
    <row r="86" spans="2:103" ht="15" customHeight="1" x14ac:dyDescent="0.3"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</row>
    <row r="87" spans="2:103" ht="15" customHeight="1" x14ac:dyDescent="0.3"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</row>
    <row r="88" spans="2:103" ht="15" customHeight="1" x14ac:dyDescent="0.3"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</row>
    <row r="89" spans="2:103" ht="15" customHeight="1" x14ac:dyDescent="0.3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</row>
    <row r="90" spans="2:103" ht="15" customHeight="1" x14ac:dyDescent="0.3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</row>
    <row r="91" spans="2:103" ht="15" customHeight="1" x14ac:dyDescent="0.3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</row>
    <row r="92" spans="2:103" ht="15" customHeight="1" x14ac:dyDescent="0.3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ignoredErrors>
    <ignoredError sqref="AK25:BM26 AK8:BM24 BN25:BN26 BN8:BN24 BN27 BO8:BO3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0445-DBAB-47A5-9A04-28D83EAF5730}">
  <sheetPr>
    <tabColor rgb="FF006DAE"/>
  </sheetPr>
  <dimension ref="A1:CY93"/>
  <sheetViews>
    <sheetView showGridLines="0" zoomScaleNormal="100" workbookViewId="0">
      <pane xSplit="1" ySplit="4" topLeftCell="BI5" activePane="bottomRight" state="frozen"/>
      <selection pane="topRight" activeCell="B1" sqref="B1"/>
      <selection pane="bottomLeft" activeCell="A5" sqref="A5"/>
      <selection pane="bottomRight" activeCell="BQ4" sqref="BQ4"/>
    </sheetView>
  </sheetViews>
  <sheetFormatPr defaultColWidth="14.6640625" defaultRowHeight="15" customHeight="1" x14ac:dyDescent="0.3"/>
  <cols>
    <col min="1" max="1" width="60.44140625" style="44" customWidth="1"/>
    <col min="2" max="16384" width="14.6640625" style="45"/>
  </cols>
  <sheetData>
    <row r="1" spans="1:103" s="4" customFormat="1" ht="50.1" customHeight="1" x14ac:dyDescent="0.3">
      <c r="A1" s="8"/>
      <c r="BA1" s="9"/>
    </row>
    <row r="2" spans="1:103" s="49" customFormat="1" ht="15" customHeight="1" x14ac:dyDescent="0.3">
      <c r="A2" s="48" t="s">
        <v>5</v>
      </c>
    </row>
    <row r="3" spans="1:103" s="50" customFormat="1" ht="15" customHeight="1" x14ac:dyDescent="0.3">
      <c r="A3" s="48" t="s">
        <v>275</v>
      </c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O3" s="51"/>
    </row>
    <row r="4" spans="1:103" s="53" customFormat="1" ht="15" customHeight="1" x14ac:dyDescent="0.3">
      <c r="A4" s="52" t="s">
        <v>142</v>
      </c>
      <c r="B4" s="53">
        <v>2008</v>
      </c>
      <c r="C4" s="53">
        <v>2009</v>
      </c>
      <c r="D4" s="53" t="s">
        <v>145</v>
      </c>
      <c r="E4" s="53" t="s">
        <v>228</v>
      </c>
      <c r="F4" s="53" t="s">
        <v>229</v>
      </c>
      <c r="G4" s="53">
        <v>2010</v>
      </c>
      <c r="H4" s="53" t="s">
        <v>149</v>
      </c>
      <c r="I4" s="53" t="s">
        <v>230</v>
      </c>
      <c r="J4" s="53" t="s">
        <v>273</v>
      </c>
      <c r="K4" s="53">
        <v>2011</v>
      </c>
      <c r="L4" s="53" t="s">
        <v>153</v>
      </c>
      <c r="M4" s="53" t="s">
        <v>231</v>
      </c>
      <c r="N4" s="53" t="s">
        <v>232</v>
      </c>
      <c r="O4" s="53">
        <v>2012</v>
      </c>
      <c r="P4" s="53" t="s">
        <v>157</v>
      </c>
      <c r="Q4" s="53" t="s">
        <v>233</v>
      </c>
      <c r="R4" s="53" t="s">
        <v>234</v>
      </c>
      <c r="S4" s="53">
        <v>2013</v>
      </c>
      <c r="T4" s="53" t="s">
        <v>161</v>
      </c>
      <c r="U4" s="53" t="s">
        <v>235</v>
      </c>
      <c r="V4" s="53" t="s">
        <v>236</v>
      </c>
      <c r="W4" s="53">
        <v>2014</v>
      </c>
      <c r="X4" s="53" t="s">
        <v>165</v>
      </c>
      <c r="Y4" s="53" t="s">
        <v>237</v>
      </c>
      <c r="Z4" s="53" t="s">
        <v>238</v>
      </c>
      <c r="AA4" s="53">
        <v>2015</v>
      </c>
      <c r="AB4" s="53" t="s">
        <v>169</v>
      </c>
      <c r="AC4" s="53" t="s">
        <v>239</v>
      </c>
      <c r="AD4" s="53" t="s">
        <v>240</v>
      </c>
      <c r="AE4" s="53">
        <v>2016</v>
      </c>
      <c r="AF4" s="53" t="s">
        <v>173</v>
      </c>
      <c r="AG4" s="53" t="s">
        <v>241</v>
      </c>
      <c r="AH4" s="53" t="s">
        <v>242</v>
      </c>
      <c r="AI4" s="53">
        <v>2017</v>
      </c>
      <c r="AJ4" s="53" t="s">
        <v>177</v>
      </c>
      <c r="AK4" s="53" t="s">
        <v>243</v>
      </c>
      <c r="AL4" s="53" t="s">
        <v>244</v>
      </c>
      <c r="AM4" s="53">
        <v>2018</v>
      </c>
      <c r="AN4" s="53" t="s">
        <v>181</v>
      </c>
      <c r="AO4" s="53" t="s">
        <v>245</v>
      </c>
      <c r="AP4" s="53" t="s">
        <v>246</v>
      </c>
      <c r="AQ4" s="53">
        <v>2019</v>
      </c>
      <c r="AR4" s="53" t="s">
        <v>185</v>
      </c>
      <c r="AS4" s="53" t="s">
        <v>247</v>
      </c>
      <c r="AT4" s="53" t="s">
        <v>248</v>
      </c>
      <c r="AU4" s="53">
        <v>2020</v>
      </c>
      <c r="AV4" s="53" t="s">
        <v>189</v>
      </c>
      <c r="AW4" s="53" t="s">
        <v>249</v>
      </c>
      <c r="AX4" s="53" t="s">
        <v>250</v>
      </c>
      <c r="AY4" s="53" t="s">
        <v>192</v>
      </c>
      <c r="AZ4" s="53" t="s">
        <v>193</v>
      </c>
      <c r="BA4" s="53" t="s">
        <v>251</v>
      </c>
      <c r="BB4" s="53" t="s">
        <v>252</v>
      </c>
      <c r="BC4" s="53">
        <v>2022</v>
      </c>
      <c r="BD4" s="53" t="s">
        <v>197</v>
      </c>
      <c r="BE4" s="53" t="s">
        <v>253</v>
      </c>
      <c r="BF4" s="53" t="s">
        <v>274</v>
      </c>
      <c r="BG4" s="53">
        <v>2023</v>
      </c>
      <c r="BH4" s="53" t="s">
        <v>201</v>
      </c>
      <c r="BI4" s="53" t="s">
        <v>255</v>
      </c>
      <c r="BJ4" s="53" t="s">
        <v>256</v>
      </c>
      <c r="BK4" s="53">
        <v>2024</v>
      </c>
      <c r="BL4" s="53" t="s">
        <v>205</v>
      </c>
      <c r="BM4" s="53" t="s">
        <v>257</v>
      </c>
      <c r="BN4" s="53" t="s">
        <v>258</v>
      </c>
      <c r="BO4" s="53">
        <v>2025</v>
      </c>
      <c r="BP4" s="53" t="s">
        <v>278</v>
      </c>
      <c r="BQ4" s="53" t="s">
        <v>280</v>
      </c>
    </row>
    <row r="5" spans="1:103" s="69" customFormat="1" ht="15" customHeight="1" x14ac:dyDescent="0.3">
      <c r="A5" s="58" t="s">
        <v>207</v>
      </c>
      <c r="B5" s="73">
        <v>658.19899999999996</v>
      </c>
      <c r="C5" s="73">
        <v>427.62799999999999</v>
      </c>
      <c r="D5" s="73">
        <v>134.86000000000001</v>
      </c>
      <c r="E5" s="73">
        <v>289.39999999999998</v>
      </c>
      <c r="F5" s="73">
        <v>448.27100000000002</v>
      </c>
      <c r="G5" s="73">
        <v>623.404</v>
      </c>
      <c r="H5" s="73">
        <v>126.642</v>
      </c>
      <c r="I5" s="73">
        <v>292.30399999999997</v>
      </c>
      <c r="J5" s="73">
        <v>452.1</v>
      </c>
      <c r="K5" s="73">
        <v>591.197</v>
      </c>
      <c r="L5" s="73">
        <v>102.152</v>
      </c>
      <c r="M5" s="73">
        <v>195.36099999999999</v>
      </c>
      <c r="N5" s="73">
        <v>323.45600000000002</v>
      </c>
      <c r="O5" s="73">
        <v>463.73099999999999</v>
      </c>
      <c r="P5" s="73">
        <v>116.182</v>
      </c>
      <c r="Q5" s="73">
        <v>247.14699999999999</v>
      </c>
      <c r="R5" s="73">
        <v>382.22300000000001</v>
      </c>
      <c r="S5" s="73">
        <v>541.93799999999999</v>
      </c>
      <c r="T5" s="73">
        <v>126.498</v>
      </c>
      <c r="U5" s="73">
        <v>247.32499999999999</v>
      </c>
      <c r="V5" s="73">
        <v>371.67599999999999</v>
      </c>
      <c r="W5" s="73">
        <v>493.59300000000002</v>
      </c>
      <c r="X5" s="73">
        <v>105.45099999999999</v>
      </c>
      <c r="Y5" s="73">
        <v>205.745</v>
      </c>
      <c r="Z5" s="73">
        <v>309.84500000000003</v>
      </c>
      <c r="AA5" s="73">
        <v>408.29899999999998</v>
      </c>
      <c r="AB5" s="73">
        <v>95.334000000000003</v>
      </c>
      <c r="AC5" s="73">
        <v>207.505</v>
      </c>
      <c r="AD5" s="73">
        <v>332.46199999999999</v>
      </c>
      <c r="AE5" s="73">
        <v>445.09699999999998</v>
      </c>
      <c r="AF5" s="73">
        <v>108.07</v>
      </c>
      <c r="AG5" s="73">
        <v>229.803</v>
      </c>
      <c r="AH5" s="73">
        <v>348.95400000000001</v>
      </c>
      <c r="AI5" s="73">
        <v>468.50200000000001</v>
      </c>
      <c r="AJ5" s="73">
        <v>100.10599999999999</v>
      </c>
      <c r="AK5" s="73">
        <v>225.434</v>
      </c>
      <c r="AL5" s="73">
        <v>366.69600000000003</v>
      </c>
      <c r="AM5" s="73">
        <v>507.63900000000001</v>
      </c>
      <c r="AN5" s="73">
        <v>94.882000000000005</v>
      </c>
      <c r="AO5" s="73">
        <v>207.411</v>
      </c>
      <c r="AP5" s="73">
        <v>353.34899999999999</v>
      </c>
      <c r="AQ5" s="73">
        <v>501.12400000000002</v>
      </c>
      <c r="AR5" s="73">
        <v>122.473</v>
      </c>
      <c r="AS5" s="73">
        <v>237.11600000000001</v>
      </c>
      <c r="AT5" s="73">
        <v>430.31200000000001</v>
      </c>
      <c r="AU5" s="73">
        <v>656.24400000000003</v>
      </c>
      <c r="AV5" s="73">
        <v>198.28800000000001</v>
      </c>
      <c r="AW5" s="73">
        <v>473.29399999999998</v>
      </c>
      <c r="AX5" s="73">
        <v>776.452</v>
      </c>
      <c r="AY5" s="73">
        <v>1064.134</v>
      </c>
      <c r="AZ5" s="73">
        <v>259.87099999999998</v>
      </c>
      <c r="BA5" s="73">
        <v>578.96699999999998</v>
      </c>
      <c r="BB5" s="73">
        <v>951.51700000000005</v>
      </c>
      <c r="BC5" s="73">
        <v>1355.0540000000001</v>
      </c>
      <c r="BD5" s="73">
        <v>226.15199999999999</v>
      </c>
      <c r="BE5" s="73">
        <v>473.30799999999999</v>
      </c>
      <c r="BF5" s="73">
        <v>710.73900000000003</v>
      </c>
      <c r="BG5" s="73">
        <v>945.83100000000002</v>
      </c>
      <c r="BH5" s="73">
        <v>155.059</v>
      </c>
      <c r="BI5" s="73">
        <v>399.36599999999999</v>
      </c>
      <c r="BJ5" s="73">
        <v>631.65700000000004</v>
      </c>
      <c r="BK5" s="73">
        <v>911.77300000000002</v>
      </c>
      <c r="BL5" s="73">
        <v>192.798</v>
      </c>
      <c r="BM5" s="73">
        <v>428.83100000000002</v>
      </c>
      <c r="BN5" s="73">
        <v>663.00400000000002</v>
      </c>
      <c r="BO5" s="73">
        <v>915.149</v>
      </c>
      <c r="BP5" s="68">
        <v>154.928</v>
      </c>
      <c r="BQ5" s="68">
        <v>393.33699999999999</v>
      </c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</row>
    <row r="6" spans="1:103" s="69" customFormat="1" ht="15" customHeight="1" x14ac:dyDescent="0.3">
      <c r="A6" s="58" t="s">
        <v>208</v>
      </c>
      <c r="B6" s="73">
        <v>-400.33199999999999</v>
      </c>
      <c r="C6" s="73">
        <v>-301.91000000000003</v>
      </c>
      <c r="D6" s="73">
        <v>-87.662000000000006</v>
      </c>
      <c r="E6" s="73">
        <v>-188.65</v>
      </c>
      <c r="F6" s="73">
        <v>-286.44600000000003</v>
      </c>
      <c r="G6" s="73">
        <v>-399.87799999999999</v>
      </c>
      <c r="H6" s="73">
        <v>-89.617000000000004</v>
      </c>
      <c r="I6" s="73">
        <v>-206.393</v>
      </c>
      <c r="J6" s="73">
        <v>-322.29399999999998</v>
      </c>
      <c r="K6" s="73">
        <v>-436.13600000000002</v>
      </c>
      <c r="L6" s="73">
        <v>-82.334999999999994</v>
      </c>
      <c r="M6" s="73">
        <v>-158.16999999999999</v>
      </c>
      <c r="N6" s="73">
        <v>-258.27100000000002</v>
      </c>
      <c r="O6" s="73">
        <v>-365.24299999999999</v>
      </c>
      <c r="P6" s="73">
        <v>-87.539000000000001</v>
      </c>
      <c r="Q6" s="73">
        <v>-184.28399999999999</v>
      </c>
      <c r="R6" s="73">
        <v>-284.87299999999999</v>
      </c>
      <c r="S6" s="73">
        <v>-393.63600000000002</v>
      </c>
      <c r="T6" s="73">
        <v>-90.766999999999996</v>
      </c>
      <c r="U6" s="73">
        <v>-178.87200000000001</v>
      </c>
      <c r="V6" s="73">
        <v>-276.83999999999997</v>
      </c>
      <c r="W6" s="73">
        <v>-374.13499999999999</v>
      </c>
      <c r="X6" s="73">
        <v>-82.129000000000005</v>
      </c>
      <c r="Y6" s="73">
        <v>-163.119</v>
      </c>
      <c r="Z6" s="73">
        <v>-243.12200000000001</v>
      </c>
      <c r="AA6" s="73">
        <v>-320.5</v>
      </c>
      <c r="AB6" s="73">
        <v>-76.498000000000005</v>
      </c>
      <c r="AC6" s="73">
        <v>-166.286</v>
      </c>
      <c r="AD6" s="73">
        <v>-270.22300000000001</v>
      </c>
      <c r="AE6" s="73">
        <v>-370.02499999999998</v>
      </c>
      <c r="AF6" s="73">
        <v>-83.418000000000006</v>
      </c>
      <c r="AG6" s="73">
        <v>-170.054</v>
      </c>
      <c r="AH6" s="73">
        <v>-255.05</v>
      </c>
      <c r="AI6" s="73">
        <v>-340.11099999999999</v>
      </c>
      <c r="AJ6" s="73">
        <v>-75.784000000000006</v>
      </c>
      <c r="AK6" s="73">
        <v>-168.84700000000001</v>
      </c>
      <c r="AL6" s="73">
        <v>-268.84300000000002</v>
      </c>
      <c r="AM6" s="73">
        <v>-367.44</v>
      </c>
      <c r="AN6" s="73">
        <v>-74.739000000000004</v>
      </c>
      <c r="AO6" s="73">
        <v>-157.68199999999999</v>
      </c>
      <c r="AP6" s="73">
        <v>-261.08199999999999</v>
      </c>
      <c r="AQ6" s="73">
        <v>-364.31400000000002</v>
      </c>
      <c r="AR6" s="73">
        <v>-89.463999999999999</v>
      </c>
      <c r="AS6" s="73">
        <v>-170.614</v>
      </c>
      <c r="AT6" s="73">
        <v>-298.03899999999999</v>
      </c>
      <c r="AU6" s="73">
        <v>-444.22500000000002</v>
      </c>
      <c r="AV6" s="73">
        <v>-129.17099999999999</v>
      </c>
      <c r="AW6" s="73">
        <v>-313.91899999999998</v>
      </c>
      <c r="AX6" s="73">
        <v>-520.68899999999996</v>
      </c>
      <c r="AY6" s="73">
        <v>-722.83199999999999</v>
      </c>
      <c r="AZ6" s="73">
        <v>-183.43100000000001</v>
      </c>
      <c r="BA6" s="73">
        <v>-416.91899999999998</v>
      </c>
      <c r="BB6" s="73">
        <v>-669.77</v>
      </c>
      <c r="BC6" s="73">
        <v>-931.63699999999994</v>
      </c>
      <c r="BD6" s="73">
        <v>-154.03700000000001</v>
      </c>
      <c r="BE6" s="73">
        <v>-330.35399999999998</v>
      </c>
      <c r="BF6" s="73">
        <v>-501.24099999999999</v>
      </c>
      <c r="BG6" s="73">
        <v>-674.44500000000005</v>
      </c>
      <c r="BH6" s="73">
        <v>-117.27</v>
      </c>
      <c r="BI6" s="73">
        <v>-293.27</v>
      </c>
      <c r="BJ6" s="73">
        <v>-456.65300000000002</v>
      </c>
      <c r="BK6" s="73">
        <v>-650.90300000000002</v>
      </c>
      <c r="BL6" s="73">
        <v>-146.49299999999999</v>
      </c>
      <c r="BM6" s="73">
        <v>-317.88200000000001</v>
      </c>
      <c r="BN6" s="73">
        <v>-492.88099999999997</v>
      </c>
      <c r="BO6" s="73">
        <v>-670.93700000000001</v>
      </c>
      <c r="BP6" s="68">
        <v>-128.42599999999999</v>
      </c>
      <c r="BQ6" s="68">
        <v>-316.76600000000002</v>
      </c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</row>
    <row r="7" spans="1:103" s="70" customFormat="1" ht="15" customHeight="1" x14ac:dyDescent="0.3">
      <c r="A7" s="58" t="s">
        <v>209</v>
      </c>
      <c r="B7" s="73">
        <v>257.86700000000002</v>
      </c>
      <c r="C7" s="73">
        <v>125.718</v>
      </c>
      <c r="D7" s="73">
        <v>47.198</v>
      </c>
      <c r="E7" s="73">
        <v>100.75</v>
      </c>
      <c r="F7" s="73">
        <v>161.82499999999999</v>
      </c>
      <c r="G7" s="73">
        <v>223.52600000000001</v>
      </c>
      <c r="H7" s="73">
        <v>37.024999999999999</v>
      </c>
      <c r="I7" s="73">
        <v>85.911000000000001</v>
      </c>
      <c r="J7" s="73">
        <v>129.80600000000001</v>
      </c>
      <c r="K7" s="73">
        <v>155.06100000000001</v>
      </c>
      <c r="L7" s="73">
        <v>19.817</v>
      </c>
      <c r="M7" s="73">
        <v>37.191000000000003</v>
      </c>
      <c r="N7" s="73">
        <v>65.185000000000002</v>
      </c>
      <c r="O7" s="73">
        <v>98.488</v>
      </c>
      <c r="P7" s="73">
        <v>28.643000000000001</v>
      </c>
      <c r="Q7" s="73">
        <v>62.863</v>
      </c>
      <c r="R7" s="73">
        <v>97.35</v>
      </c>
      <c r="S7" s="73">
        <v>148.30199999999999</v>
      </c>
      <c r="T7" s="73">
        <v>35.731000000000002</v>
      </c>
      <c r="U7" s="73">
        <v>68.453000000000003</v>
      </c>
      <c r="V7" s="73">
        <v>94.835999999999999</v>
      </c>
      <c r="W7" s="73">
        <v>119.458</v>
      </c>
      <c r="X7" s="73">
        <v>23.321999999999999</v>
      </c>
      <c r="Y7" s="73">
        <v>42.625999999999998</v>
      </c>
      <c r="Z7" s="73">
        <v>66.722999999999999</v>
      </c>
      <c r="AA7" s="73">
        <v>87.799000000000007</v>
      </c>
      <c r="AB7" s="73">
        <v>18.835999999999999</v>
      </c>
      <c r="AC7" s="73">
        <v>41.219000000000001</v>
      </c>
      <c r="AD7" s="73">
        <v>62.238999999999997</v>
      </c>
      <c r="AE7" s="73">
        <v>75.072000000000003</v>
      </c>
      <c r="AF7" s="73">
        <v>24.652000000000001</v>
      </c>
      <c r="AG7" s="73">
        <v>59.749000000000002</v>
      </c>
      <c r="AH7" s="73">
        <v>93.903999999999996</v>
      </c>
      <c r="AI7" s="73">
        <v>128.39099999999999</v>
      </c>
      <c r="AJ7" s="73">
        <v>24.321999999999999</v>
      </c>
      <c r="AK7" s="73">
        <v>56.587000000000003</v>
      </c>
      <c r="AL7" s="73">
        <v>97.852999999999994</v>
      </c>
      <c r="AM7" s="73">
        <v>140.19900000000001</v>
      </c>
      <c r="AN7" s="73">
        <v>20.143000000000001</v>
      </c>
      <c r="AO7" s="73">
        <v>49.728999999999999</v>
      </c>
      <c r="AP7" s="73">
        <v>92.266999999999996</v>
      </c>
      <c r="AQ7" s="73">
        <v>136.81</v>
      </c>
      <c r="AR7" s="73">
        <v>33.009</v>
      </c>
      <c r="AS7" s="73">
        <v>66.501999999999995</v>
      </c>
      <c r="AT7" s="73">
        <v>132.273</v>
      </c>
      <c r="AU7" s="73">
        <v>212.01900000000001</v>
      </c>
      <c r="AV7" s="73">
        <v>69.117000000000004</v>
      </c>
      <c r="AW7" s="73">
        <v>159.375</v>
      </c>
      <c r="AX7" s="73">
        <v>255.76300000000001</v>
      </c>
      <c r="AY7" s="73">
        <v>341.30200000000002</v>
      </c>
      <c r="AZ7" s="73">
        <v>76.44</v>
      </c>
      <c r="BA7" s="73">
        <v>162.048</v>
      </c>
      <c r="BB7" s="73">
        <v>281.74700000000001</v>
      </c>
      <c r="BC7" s="73">
        <v>423.41700000000003</v>
      </c>
      <c r="BD7" s="73">
        <v>72.114999999999995</v>
      </c>
      <c r="BE7" s="73">
        <v>142.95400000000001</v>
      </c>
      <c r="BF7" s="73">
        <v>209.49799999999999</v>
      </c>
      <c r="BG7" s="73">
        <v>271.38600000000002</v>
      </c>
      <c r="BH7" s="73">
        <v>37.789000000000001</v>
      </c>
      <c r="BI7" s="73">
        <v>106.096</v>
      </c>
      <c r="BJ7" s="73">
        <v>175.00399999999999</v>
      </c>
      <c r="BK7" s="73">
        <v>260.87</v>
      </c>
      <c r="BL7" s="73">
        <v>46.305</v>
      </c>
      <c r="BM7" s="73">
        <v>110.94900000000001</v>
      </c>
      <c r="BN7" s="73">
        <v>170.12299999999999</v>
      </c>
      <c r="BO7" s="73">
        <v>244.21199999999999</v>
      </c>
      <c r="BP7" s="68">
        <v>26.501999999999999</v>
      </c>
      <c r="BQ7" s="68">
        <v>76.570999999999998</v>
      </c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</row>
    <row r="8" spans="1:103" s="69" customFormat="1" ht="15" customHeight="1" x14ac:dyDescent="0.3">
      <c r="A8" s="58" t="s">
        <v>210</v>
      </c>
      <c r="B8" s="73">
        <v>-139.911</v>
      </c>
      <c r="C8" s="73">
        <v>-118.852</v>
      </c>
      <c r="D8" s="73">
        <v>-33.651000000000003</v>
      </c>
      <c r="E8" s="73">
        <v>-69.643000000000001</v>
      </c>
      <c r="F8" s="73">
        <v>-107.265</v>
      </c>
      <c r="G8" s="73">
        <v>-147.46199999999999</v>
      </c>
      <c r="H8" s="73">
        <v>-34.628</v>
      </c>
      <c r="I8" s="73">
        <v>-80.962000000000003</v>
      </c>
      <c r="J8" s="73">
        <v>-122.336</v>
      </c>
      <c r="K8" s="73">
        <v>-170.18199999999999</v>
      </c>
      <c r="L8" s="73">
        <v>-29.434000000000001</v>
      </c>
      <c r="M8" s="73">
        <v>-73.811999999999998</v>
      </c>
      <c r="N8" s="73">
        <v>-108.068</v>
      </c>
      <c r="O8" s="73">
        <v>-136.99700000000001</v>
      </c>
      <c r="P8" s="73">
        <v>-33.444000000000003</v>
      </c>
      <c r="Q8" s="73">
        <v>-64.644999999999996</v>
      </c>
      <c r="R8" s="73">
        <v>-90.822000000000003</v>
      </c>
      <c r="S8" s="73">
        <v>-121.245</v>
      </c>
      <c r="T8" s="73">
        <v>-32.329000000000001</v>
      </c>
      <c r="U8" s="73">
        <v>-64.540000000000006</v>
      </c>
      <c r="V8" s="73">
        <v>-91.206999999999994</v>
      </c>
      <c r="W8" s="73">
        <v>-112.898</v>
      </c>
      <c r="X8" s="73">
        <v>-30.846</v>
      </c>
      <c r="Y8" s="73">
        <v>-66.355000000000004</v>
      </c>
      <c r="Z8" s="73">
        <v>-96.054000000000002</v>
      </c>
      <c r="AA8" s="73">
        <v>-94.97</v>
      </c>
      <c r="AB8" s="73">
        <v>-29.463999999999999</v>
      </c>
      <c r="AC8" s="73">
        <v>-55.576999999999998</v>
      </c>
      <c r="AD8" s="73">
        <v>-84.117000000000004</v>
      </c>
      <c r="AE8" s="73">
        <v>-118.947</v>
      </c>
      <c r="AF8" s="73">
        <v>-21.344000000000001</v>
      </c>
      <c r="AG8" s="73">
        <v>-44.088000000000001</v>
      </c>
      <c r="AH8" s="73">
        <v>-64.674999999999997</v>
      </c>
      <c r="AI8" s="73">
        <v>-80.881</v>
      </c>
      <c r="AJ8" s="73">
        <v>-23.268000000000001</v>
      </c>
      <c r="AK8" s="73">
        <f>SUM(AK9:AK13)</f>
        <v>-54.108999999999995</v>
      </c>
      <c r="AL8" s="73">
        <f>SUM(AL9:AL13)</f>
        <v>-80.612000000000009</v>
      </c>
      <c r="AM8" s="73">
        <f>SUM(AM9:AM13)</f>
        <v>-95.313000000000017</v>
      </c>
      <c r="AN8" s="73">
        <v>39.767000000000003</v>
      </c>
      <c r="AO8" s="73">
        <f t="shared" ref="AO8:BD8" si="0">SUM(AO9:AO13)</f>
        <v>8.4349999999999952</v>
      </c>
      <c r="AP8" s="73">
        <f t="shared" si="0"/>
        <v>-10.151999999999999</v>
      </c>
      <c r="AQ8" s="73">
        <f t="shared" si="0"/>
        <v>-33.44</v>
      </c>
      <c r="AR8" s="73">
        <f t="shared" si="0"/>
        <v>-29.202000000000002</v>
      </c>
      <c r="AS8" s="73">
        <f t="shared" si="0"/>
        <v>-52.722999999999999</v>
      </c>
      <c r="AT8" s="73">
        <f t="shared" si="0"/>
        <v>-86.277999999999992</v>
      </c>
      <c r="AU8" s="73">
        <f t="shared" si="0"/>
        <v>-108.18399999999998</v>
      </c>
      <c r="AV8" s="73">
        <f t="shared" si="0"/>
        <v>-40.441999999999993</v>
      </c>
      <c r="AW8" s="73">
        <f t="shared" si="0"/>
        <v>-74.207999999999998</v>
      </c>
      <c r="AX8" s="73">
        <f t="shared" si="0"/>
        <v>-113.70700000000001</v>
      </c>
      <c r="AY8" s="73">
        <f t="shared" si="0"/>
        <v>-130.86000000000001</v>
      </c>
      <c r="AZ8" s="73">
        <f t="shared" si="0"/>
        <v>-44.55</v>
      </c>
      <c r="BA8" s="73">
        <f t="shared" si="0"/>
        <v>-87.453000000000003</v>
      </c>
      <c r="BB8" s="73">
        <f t="shared" si="0"/>
        <v>-127.52900000000001</v>
      </c>
      <c r="BC8" s="73">
        <f t="shared" si="0"/>
        <v>-149.35600000000002</v>
      </c>
      <c r="BD8" s="73">
        <f t="shared" si="0"/>
        <v>-32.394000000000005</v>
      </c>
      <c r="BE8" s="73">
        <v>-69.064999999999998</v>
      </c>
      <c r="BF8" s="73">
        <v>-92.865000000000009</v>
      </c>
      <c r="BG8" s="73">
        <v>-99.671999999999997</v>
      </c>
      <c r="BH8" s="73">
        <v>-15.079000000000001</v>
      </c>
      <c r="BI8" s="73">
        <v>-66.911000000000001</v>
      </c>
      <c r="BJ8" s="73">
        <v>-114.30799999999999</v>
      </c>
      <c r="BK8" s="73">
        <f t="shared" ref="BK8:BM8" si="1">SUM(BK9:BK13)</f>
        <v>-151.697</v>
      </c>
      <c r="BL8" s="73">
        <f t="shared" si="1"/>
        <v>-43.605000000000004</v>
      </c>
      <c r="BM8" s="73">
        <f t="shared" si="1"/>
        <v>-94.143000000000001</v>
      </c>
      <c r="BN8" s="73">
        <f t="shared" ref="BN8:BO8" si="2">SUM(BN9:BN13)</f>
        <v>-132.886</v>
      </c>
      <c r="BO8" s="73">
        <f t="shared" si="2"/>
        <v>-151.01199999999997</v>
      </c>
      <c r="BP8" s="68">
        <v>-23.9</v>
      </c>
      <c r="BQ8" s="68">
        <v>-53.356999999999999</v>
      </c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</row>
    <row r="9" spans="1:103" s="72" customFormat="1" ht="15" customHeight="1" x14ac:dyDescent="0.3">
      <c r="A9" s="60" t="s">
        <v>259</v>
      </c>
      <c r="B9" s="61">
        <v>-67.564999999999998</v>
      </c>
      <c r="C9" s="61">
        <v>-49.712000000000003</v>
      </c>
      <c r="D9" s="61">
        <v>-12.298</v>
      </c>
      <c r="E9" s="61">
        <v>-26.648</v>
      </c>
      <c r="F9" s="61">
        <v>-41.353000000000002</v>
      </c>
      <c r="G9" s="61">
        <v>-56.454999999999998</v>
      </c>
      <c r="H9" s="61">
        <v>-13.625</v>
      </c>
      <c r="I9" s="61">
        <v>-29.571999999999999</v>
      </c>
      <c r="J9" s="61">
        <v>-45.929000000000002</v>
      </c>
      <c r="K9" s="61">
        <v>-62.723999999999997</v>
      </c>
      <c r="L9" s="61">
        <v>-14.249000000000001</v>
      </c>
      <c r="M9" s="61">
        <v>-29.678999999999998</v>
      </c>
      <c r="N9" s="61">
        <v>-42.777999999999999</v>
      </c>
      <c r="O9" s="61">
        <v>-56.947000000000003</v>
      </c>
      <c r="P9" s="61">
        <v>-12.183999999999999</v>
      </c>
      <c r="Q9" s="61">
        <v>-27.126000000000001</v>
      </c>
      <c r="R9" s="61">
        <v>-41.064999999999998</v>
      </c>
      <c r="S9" s="61">
        <v>-56.487000000000002</v>
      </c>
      <c r="T9" s="61">
        <v>-14.21</v>
      </c>
      <c r="U9" s="61">
        <v>-27.507000000000001</v>
      </c>
      <c r="V9" s="61">
        <v>-41.518000000000001</v>
      </c>
      <c r="W9" s="61">
        <v>-53.747999999999998</v>
      </c>
      <c r="X9" s="61">
        <v>-10.737</v>
      </c>
      <c r="Y9" s="61">
        <v>-24.763000000000002</v>
      </c>
      <c r="Z9" s="61">
        <v>-36.076999999999998</v>
      </c>
      <c r="AA9" s="61">
        <v>-46.771000000000001</v>
      </c>
      <c r="AB9" s="61">
        <v>-9.0329999999999995</v>
      </c>
      <c r="AC9" s="61">
        <v>-20.265000000000001</v>
      </c>
      <c r="AD9" s="61">
        <v>-32.994</v>
      </c>
      <c r="AE9" s="61">
        <v>-46.750999999999998</v>
      </c>
      <c r="AF9" s="61">
        <v>-8.1389999999999993</v>
      </c>
      <c r="AG9" s="61">
        <v>-18.190999999999999</v>
      </c>
      <c r="AH9" s="61">
        <v>-28.673999999999999</v>
      </c>
      <c r="AI9" s="61">
        <v>-39.338999999999999</v>
      </c>
      <c r="AJ9" s="61">
        <v>-9.0670000000000002</v>
      </c>
      <c r="AK9" s="61">
        <v>-19.7</v>
      </c>
      <c r="AL9" s="61">
        <v>-33.124000000000002</v>
      </c>
      <c r="AM9" s="61">
        <v>-43.747</v>
      </c>
      <c r="AN9" s="61">
        <v>-9.6080000000000005</v>
      </c>
      <c r="AO9" s="61">
        <v>-22.102</v>
      </c>
      <c r="AP9" s="61">
        <v>-33.496000000000002</v>
      </c>
      <c r="AQ9" s="61">
        <v>-44.758000000000003</v>
      </c>
      <c r="AR9" s="61">
        <v>-9.0280000000000005</v>
      </c>
      <c r="AS9" s="61">
        <v>-18.559000000000001</v>
      </c>
      <c r="AT9" s="61">
        <v>-30.844999999999999</v>
      </c>
      <c r="AU9" s="61">
        <v>-43.93</v>
      </c>
      <c r="AV9" s="61">
        <v>-12.891999999999999</v>
      </c>
      <c r="AW9" s="61">
        <v>-28.233000000000001</v>
      </c>
      <c r="AX9" s="61">
        <v>-44.576000000000001</v>
      </c>
      <c r="AY9" s="61">
        <v>-62.1</v>
      </c>
      <c r="AZ9" s="61">
        <v>-16.605</v>
      </c>
      <c r="BA9" s="61">
        <v>-36.846000000000004</v>
      </c>
      <c r="BB9" s="61">
        <v>-60.813000000000002</v>
      </c>
      <c r="BC9" s="61">
        <v>-82.26</v>
      </c>
      <c r="BD9" s="61">
        <v>-14.382</v>
      </c>
      <c r="BE9" s="61">
        <v>-32.991999999999997</v>
      </c>
      <c r="BF9" s="61">
        <v>-51.817</v>
      </c>
      <c r="BG9" s="61">
        <v>-67.043000000000006</v>
      </c>
      <c r="BH9" s="61">
        <v>-13.939</v>
      </c>
      <c r="BI9" s="61">
        <v>-33.204999999999998</v>
      </c>
      <c r="BJ9" s="61">
        <v>-52.436999999999998</v>
      </c>
      <c r="BK9" s="61">
        <v>-70.444000000000003</v>
      </c>
      <c r="BL9" s="61">
        <v>-15.172000000000001</v>
      </c>
      <c r="BM9" s="61">
        <v>-33.792000000000002</v>
      </c>
      <c r="BN9" s="62">
        <v>-55.725000000000001</v>
      </c>
      <c r="BO9" s="61">
        <v>-75.209000000000003</v>
      </c>
      <c r="BP9" s="71">
        <v>-14.387</v>
      </c>
      <c r="BQ9" s="71">
        <v>-33.323999999999998</v>
      </c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</row>
    <row r="10" spans="1:103" s="72" customFormat="1" ht="15" customHeight="1" x14ac:dyDescent="0.3">
      <c r="A10" s="60" t="s">
        <v>260</v>
      </c>
      <c r="B10" s="61">
        <v>-92.641000000000005</v>
      </c>
      <c r="C10" s="61">
        <v>-70.537999999999997</v>
      </c>
      <c r="D10" s="61">
        <v>-20.795000000000002</v>
      </c>
      <c r="E10" s="61">
        <v>-43.695999999999998</v>
      </c>
      <c r="F10" s="61">
        <v>-66.837999999999994</v>
      </c>
      <c r="G10" s="61">
        <v>-91.12</v>
      </c>
      <c r="H10" s="61">
        <v>-22.395</v>
      </c>
      <c r="I10" s="61">
        <v>-46.917999999999999</v>
      </c>
      <c r="J10" s="61">
        <v>-72.402000000000001</v>
      </c>
      <c r="K10" s="61">
        <v>-98.902000000000001</v>
      </c>
      <c r="L10" s="61">
        <v>-24.391999999999999</v>
      </c>
      <c r="M10" s="61">
        <v>-52.89</v>
      </c>
      <c r="N10" s="61">
        <v>-76.117000000000004</v>
      </c>
      <c r="O10" s="61">
        <v>-94.899000000000001</v>
      </c>
      <c r="P10" s="61">
        <v>-20.658000000000001</v>
      </c>
      <c r="Q10" s="61">
        <v>-37.591999999999999</v>
      </c>
      <c r="R10" s="61">
        <v>-55.942</v>
      </c>
      <c r="S10" s="61">
        <v>-73.093999999999994</v>
      </c>
      <c r="T10" s="61">
        <v>-17.324999999999999</v>
      </c>
      <c r="U10" s="61">
        <v>-33.683</v>
      </c>
      <c r="V10" s="61">
        <v>-48.686999999999998</v>
      </c>
      <c r="W10" s="61">
        <v>-65.578000000000003</v>
      </c>
      <c r="X10" s="61">
        <v>-16.385999999999999</v>
      </c>
      <c r="Y10" s="61">
        <v>-32.947000000000003</v>
      </c>
      <c r="Z10" s="61">
        <v>-47.220999999999997</v>
      </c>
      <c r="AA10" s="61">
        <v>-63.470999999999997</v>
      </c>
      <c r="AB10" s="61">
        <v>-14.499000000000001</v>
      </c>
      <c r="AC10" s="61">
        <v>-27.393000000000001</v>
      </c>
      <c r="AD10" s="61">
        <v>-41.707999999999998</v>
      </c>
      <c r="AE10" s="61">
        <v>-58.755000000000003</v>
      </c>
      <c r="AF10" s="61">
        <v>-12.401</v>
      </c>
      <c r="AG10" s="61">
        <v>-26.2</v>
      </c>
      <c r="AH10" s="61">
        <v>-37.923999999999999</v>
      </c>
      <c r="AI10" s="61">
        <v>-50.430999999999997</v>
      </c>
      <c r="AJ10" s="61">
        <v>-11.457000000000001</v>
      </c>
      <c r="AK10" s="61">
        <v>-25.716000000000001</v>
      </c>
      <c r="AL10" s="61">
        <v>-38.499000000000002</v>
      </c>
      <c r="AM10" s="61">
        <v>-51.439</v>
      </c>
      <c r="AN10" s="61">
        <v>-14.199</v>
      </c>
      <c r="AO10" s="61">
        <v>-29.614000000000001</v>
      </c>
      <c r="AP10" s="61">
        <v>-44.116</v>
      </c>
      <c r="AQ10" s="61">
        <v>-59.743000000000002</v>
      </c>
      <c r="AR10" s="61">
        <v>-14.17</v>
      </c>
      <c r="AS10" s="61">
        <v>-29.178999999999998</v>
      </c>
      <c r="AT10" s="61">
        <v>-45.07</v>
      </c>
      <c r="AU10" s="61">
        <v>-64.834999999999994</v>
      </c>
      <c r="AV10" s="61">
        <v>-17.530999999999999</v>
      </c>
      <c r="AW10" s="61">
        <v>-37.142000000000003</v>
      </c>
      <c r="AX10" s="61">
        <v>-57.914000000000001</v>
      </c>
      <c r="AY10" s="61">
        <v>-79.948999999999998</v>
      </c>
      <c r="AZ10" s="61">
        <v>-20.716000000000001</v>
      </c>
      <c r="BA10" s="61">
        <v>-42.912000000000006</v>
      </c>
      <c r="BB10" s="61">
        <v>-65.788000000000011</v>
      </c>
      <c r="BC10" s="61">
        <v>-92.246000000000009</v>
      </c>
      <c r="BD10" s="61">
        <v>-20.312000000000001</v>
      </c>
      <c r="BE10" s="61">
        <v>-46.536000000000001</v>
      </c>
      <c r="BF10" s="61">
        <v>-69.248999999999995</v>
      </c>
      <c r="BG10" s="74">
        <v>-96.966999999999999</v>
      </c>
      <c r="BH10" s="61">
        <v>-12.375</v>
      </c>
      <c r="BI10" s="61">
        <v>-46.091999999999999</v>
      </c>
      <c r="BJ10" s="61">
        <v>-71.597999999999999</v>
      </c>
      <c r="BK10" s="61">
        <v>-101.547</v>
      </c>
      <c r="BL10" s="61">
        <v>-24.113</v>
      </c>
      <c r="BM10" s="61">
        <v>-51.457000000000001</v>
      </c>
      <c r="BN10" s="62">
        <v>-74.718000000000004</v>
      </c>
      <c r="BO10" s="61">
        <v>-102.205</v>
      </c>
      <c r="BP10" s="71">
        <v>-14.041</v>
      </c>
      <c r="BQ10" s="71">
        <v>-26.831</v>
      </c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</row>
    <row r="11" spans="1:103" s="72" customFormat="1" ht="15" customHeight="1" x14ac:dyDescent="0.3">
      <c r="A11" s="60" t="s">
        <v>261</v>
      </c>
      <c r="B11" s="61">
        <v>1.139</v>
      </c>
      <c r="C11" s="61">
        <v>3.8279999999999998</v>
      </c>
      <c r="D11" s="61">
        <v>4.9000000000000002E-2</v>
      </c>
      <c r="E11" s="61">
        <v>1.5509999999999999</v>
      </c>
      <c r="F11" s="61">
        <v>0</v>
      </c>
      <c r="G11" s="61">
        <v>1.97</v>
      </c>
      <c r="H11" s="61">
        <v>4.2000000000000003E-2</v>
      </c>
      <c r="I11" s="61">
        <v>5.0000000000000001E-3</v>
      </c>
      <c r="J11" s="61">
        <v>0</v>
      </c>
      <c r="K11" s="61">
        <v>0.66300000000000003</v>
      </c>
      <c r="L11" s="61">
        <v>1.6E-2</v>
      </c>
      <c r="M11" s="61">
        <v>-0.47899999999999998</v>
      </c>
      <c r="N11" s="61">
        <v>0</v>
      </c>
      <c r="O11" s="61">
        <v>-0.95699999999999996</v>
      </c>
      <c r="P11" s="61">
        <v>0.18</v>
      </c>
      <c r="Q11" s="61">
        <v>5.8999999999999997E-2</v>
      </c>
      <c r="R11" s="61">
        <v>0.16400000000000001</v>
      </c>
      <c r="S11" s="61">
        <v>0.27300000000000002</v>
      </c>
      <c r="T11" s="61">
        <v>-0.08</v>
      </c>
      <c r="U11" s="61">
        <v>0</v>
      </c>
      <c r="V11" s="61">
        <v>1.2509999999999999</v>
      </c>
      <c r="W11" s="61">
        <v>1.224</v>
      </c>
      <c r="X11" s="61">
        <v>0.47199999999999998</v>
      </c>
      <c r="Y11" s="61">
        <v>0</v>
      </c>
      <c r="Z11" s="61">
        <v>3.3000000000000002E-2</v>
      </c>
      <c r="AA11" s="61">
        <v>1.1120000000000001</v>
      </c>
      <c r="AB11" s="61">
        <v>0.69699999999999995</v>
      </c>
      <c r="AC11" s="61">
        <v>0</v>
      </c>
      <c r="AD11" s="61">
        <v>0</v>
      </c>
      <c r="AE11" s="61">
        <v>1.2490000000000001</v>
      </c>
      <c r="AF11" s="61">
        <v>0.15</v>
      </c>
      <c r="AG11" s="61">
        <v>0</v>
      </c>
      <c r="AH11" s="61">
        <v>0</v>
      </c>
      <c r="AI11" s="61">
        <v>3.1789999999999998</v>
      </c>
      <c r="AJ11" s="61">
        <v>0.95799999999999996</v>
      </c>
      <c r="AK11" s="61">
        <v>-1.0680000000000001</v>
      </c>
      <c r="AL11" s="61">
        <v>-0.76600000000000001</v>
      </c>
      <c r="AM11" s="61">
        <v>2.6659999999999999</v>
      </c>
      <c r="AN11" s="61">
        <v>75.143000000000001</v>
      </c>
      <c r="AO11" s="61">
        <v>75.77</v>
      </c>
      <c r="AP11" s="61">
        <v>76.403999999999996</v>
      </c>
      <c r="AQ11" s="61">
        <v>78.209000000000003</v>
      </c>
      <c r="AR11" s="61">
        <v>-0.28199999999999997</v>
      </c>
      <c r="AS11" s="61">
        <v>0.626</v>
      </c>
      <c r="AT11" s="61">
        <v>1.278</v>
      </c>
      <c r="AU11" s="61">
        <v>6.8479999999999999</v>
      </c>
      <c r="AV11" s="61">
        <v>4.2000000000000003E-2</v>
      </c>
      <c r="AW11" s="61">
        <v>0.89300000000000002</v>
      </c>
      <c r="AX11" s="61">
        <v>1.53</v>
      </c>
      <c r="AY11" s="61">
        <v>2.0419999999999998</v>
      </c>
      <c r="AZ11" s="61">
        <v>1.026</v>
      </c>
      <c r="BA11" s="61">
        <v>1.7120000000000002</v>
      </c>
      <c r="BB11" s="61">
        <v>2.7110000000000003</v>
      </c>
      <c r="BC11" s="61">
        <v>4.5880000000000001</v>
      </c>
      <c r="BD11" s="61">
        <v>2.2389999999999999</v>
      </c>
      <c r="BE11" s="61">
        <v>3.69</v>
      </c>
      <c r="BF11" s="61">
        <v>4.827</v>
      </c>
      <c r="BG11" s="61">
        <v>7.2859999999999996</v>
      </c>
      <c r="BH11" s="61">
        <v>0.54900000000000004</v>
      </c>
      <c r="BI11" s="61">
        <v>0.35199999999999998</v>
      </c>
      <c r="BJ11" s="61">
        <v>0.52600000000000002</v>
      </c>
      <c r="BK11" s="61">
        <v>2.1659999999999999</v>
      </c>
      <c r="BL11" s="61">
        <v>1.1539999999999999</v>
      </c>
      <c r="BM11" s="61">
        <v>1.1539999999999999</v>
      </c>
      <c r="BN11" s="62">
        <v>3.492</v>
      </c>
      <c r="BO11" s="61">
        <v>3.9550000000000001</v>
      </c>
      <c r="BP11" s="71">
        <v>1.7070000000000001</v>
      </c>
      <c r="BQ11" s="71">
        <v>1.3480000000000001</v>
      </c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</row>
    <row r="12" spans="1:103" s="72" customFormat="1" ht="15" customHeight="1" x14ac:dyDescent="0.3">
      <c r="A12" s="60" t="s">
        <v>262</v>
      </c>
      <c r="B12" s="61">
        <v>0</v>
      </c>
      <c r="C12" s="61">
        <v>0</v>
      </c>
      <c r="D12" s="61">
        <v>0</v>
      </c>
      <c r="E12" s="61">
        <v>0</v>
      </c>
      <c r="F12" s="61">
        <v>1.581</v>
      </c>
      <c r="G12" s="61">
        <v>0</v>
      </c>
      <c r="H12" s="61">
        <v>0</v>
      </c>
      <c r="I12" s="61">
        <v>0</v>
      </c>
      <c r="J12" s="61">
        <v>-3.1E-2</v>
      </c>
      <c r="K12" s="61">
        <v>0</v>
      </c>
      <c r="L12" s="61">
        <v>0</v>
      </c>
      <c r="M12" s="61">
        <v>0</v>
      </c>
      <c r="N12" s="61">
        <v>-0.51700000000000002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-8.7999999999999995E-2</v>
      </c>
      <c r="V12" s="61">
        <v>0</v>
      </c>
      <c r="W12" s="61">
        <v>0</v>
      </c>
      <c r="X12" s="61">
        <v>0</v>
      </c>
      <c r="Y12" s="61">
        <v>0.77300000000000002</v>
      </c>
      <c r="Z12" s="61">
        <v>0</v>
      </c>
      <c r="AA12" s="61">
        <v>0</v>
      </c>
      <c r="AB12" s="61">
        <v>0</v>
      </c>
      <c r="AC12" s="61">
        <v>1.175</v>
      </c>
      <c r="AD12" s="61">
        <v>1.9119999999999999</v>
      </c>
      <c r="AE12" s="61">
        <v>0</v>
      </c>
      <c r="AF12" s="61">
        <v>0</v>
      </c>
      <c r="AG12" s="61">
        <v>0.47699999999999998</v>
      </c>
      <c r="AH12" s="61">
        <v>1.194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-3.5999999999999997E-2</v>
      </c>
      <c r="BN12" s="62">
        <v>0</v>
      </c>
      <c r="BO12" s="61">
        <v>0</v>
      </c>
      <c r="BP12" s="71">
        <v>0</v>
      </c>
      <c r="BQ12" s="71">
        <v>0</v>
      </c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</row>
    <row r="13" spans="1:103" s="72" customFormat="1" ht="15" customHeight="1" x14ac:dyDescent="0.3">
      <c r="A13" s="60" t="s">
        <v>263</v>
      </c>
      <c r="B13" s="61">
        <v>19.155999999999999</v>
      </c>
      <c r="C13" s="61">
        <v>-2.4300000000000002</v>
      </c>
      <c r="D13" s="61">
        <v>-0.60699999999999998</v>
      </c>
      <c r="E13" s="61">
        <v>-0.85</v>
      </c>
      <c r="F13" s="61">
        <v>-0.65500000000000003</v>
      </c>
      <c r="G13" s="61">
        <v>-1.857</v>
      </c>
      <c r="H13" s="61">
        <v>1.35</v>
      </c>
      <c r="I13" s="61">
        <v>-4.4770000000000003</v>
      </c>
      <c r="J13" s="61">
        <v>-3.9740000000000002</v>
      </c>
      <c r="K13" s="61">
        <v>-9.2189999999999994</v>
      </c>
      <c r="L13" s="61">
        <v>9.1910000000000007</v>
      </c>
      <c r="M13" s="61">
        <v>9.2360000000000007</v>
      </c>
      <c r="N13" s="61">
        <v>11.343999999999999</v>
      </c>
      <c r="O13" s="61">
        <v>15.805999999999999</v>
      </c>
      <c r="P13" s="61">
        <v>-0.78200000000000003</v>
      </c>
      <c r="Q13" s="61">
        <v>1.4E-2</v>
      </c>
      <c r="R13" s="61">
        <v>6.0209999999999999</v>
      </c>
      <c r="S13" s="61">
        <v>8.0630000000000006</v>
      </c>
      <c r="T13" s="61">
        <v>-0.71399999999999997</v>
      </c>
      <c r="U13" s="61">
        <v>-3.262</v>
      </c>
      <c r="V13" s="61">
        <v>-2.2530000000000001</v>
      </c>
      <c r="W13" s="61">
        <v>5.2039999999999997</v>
      </c>
      <c r="X13" s="61">
        <v>-4.1950000000000003</v>
      </c>
      <c r="Y13" s="61">
        <v>-9.4179999999999993</v>
      </c>
      <c r="Z13" s="61">
        <v>-12.789</v>
      </c>
      <c r="AA13" s="61">
        <v>14.16</v>
      </c>
      <c r="AB13" s="61">
        <v>-6.6289999999999996</v>
      </c>
      <c r="AC13" s="61">
        <v>-9.0939999999999994</v>
      </c>
      <c r="AD13" s="61">
        <v>-11.327</v>
      </c>
      <c r="AE13" s="61">
        <v>-14.69</v>
      </c>
      <c r="AF13" s="61">
        <v>-0.95399999999999996</v>
      </c>
      <c r="AG13" s="61">
        <v>-0.17399999999999999</v>
      </c>
      <c r="AH13" s="61">
        <v>0.72899999999999998</v>
      </c>
      <c r="AI13" s="61">
        <v>5.71</v>
      </c>
      <c r="AJ13" s="61">
        <v>-3.702</v>
      </c>
      <c r="AK13" s="61">
        <v>-7.625</v>
      </c>
      <c r="AL13" s="61">
        <v>-8.2230000000000008</v>
      </c>
      <c r="AM13" s="61">
        <v>-2.7930000000000001</v>
      </c>
      <c r="AN13" s="61">
        <v>-11.569000000000001</v>
      </c>
      <c r="AO13" s="61">
        <v>-15.619</v>
      </c>
      <c r="AP13" s="61">
        <v>-8.9440000000000008</v>
      </c>
      <c r="AQ13" s="61">
        <v>-7.1479999999999997</v>
      </c>
      <c r="AR13" s="61">
        <v>-5.7220000000000004</v>
      </c>
      <c r="AS13" s="61">
        <v>-5.6109999999999998</v>
      </c>
      <c r="AT13" s="61">
        <v>-11.641</v>
      </c>
      <c r="AU13" s="61">
        <v>-6.2670000000000003</v>
      </c>
      <c r="AV13" s="61">
        <v>-10.061</v>
      </c>
      <c r="AW13" s="61">
        <v>-9.7260000000000009</v>
      </c>
      <c r="AX13" s="61">
        <v>-12.747</v>
      </c>
      <c r="AY13" s="61">
        <v>9.1470000000000002</v>
      </c>
      <c r="AZ13" s="61">
        <v>-8.2550000000000008</v>
      </c>
      <c r="BA13" s="61">
        <v>-9.407</v>
      </c>
      <c r="BB13" s="61">
        <v>-3.6390000000000002</v>
      </c>
      <c r="BC13" s="61">
        <v>20.562000000000001</v>
      </c>
      <c r="BD13" s="61">
        <v>6.0999999999999999E-2</v>
      </c>
      <c r="BE13" s="61">
        <v>6.7729999999999997</v>
      </c>
      <c r="BF13" s="61">
        <v>23.373999999999999</v>
      </c>
      <c r="BG13" s="61">
        <v>57.052</v>
      </c>
      <c r="BH13" s="61">
        <v>10.686</v>
      </c>
      <c r="BI13" s="61">
        <v>12.034000000000001</v>
      </c>
      <c r="BJ13" s="61">
        <v>9.2010000000000005</v>
      </c>
      <c r="BK13" s="61">
        <v>18.128</v>
      </c>
      <c r="BL13" s="61">
        <v>-5.4740000000000002</v>
      </c>
      <c r="BM13" s="61">
        <v>-10.012</v>
      </c>
      <c r="BN13" s="62">
        <v>-5.9349999999999996</v>
      </c>
      <c r="BO13" s="61">
        <v>22.446999999999999</v>
      </c>
      <c r="BP13" s="71">
        <v>2.8210000000000002</v>
      </c>
      <c r="BQ13" s="71">
        <v>5.45</v>
      </c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</row>
    <row r="14" spans="1:103" s="69" customFormat="1" ht="15" customHeight="1" x14ac:dyDescent="0.3">
      <c r="A14" s="58" t="s">
        <v>215</v>
      </c>
      <c r="B14" s="73">
        <v>117.956</v>
      </c>
      <c r="C14" s="73">
        <v>6.8659999999999997</v>
      </c>
      <c r="D14" s="73">
        <v>13.547000000000001</v>
      </c>
      <c r="E14" s="73">
        <v>31.106999999999999</v>
      </c>
      <c r="F14" s="73">
        <v>54.56</v>
      </c>
      <c r="G14" s="73">
        <v>76.063999999999993</v>
      </c>
      <c r="H14" s="73">
        <v>2.3969999999999998</v>
      </c>
      <c r="I14" s="73">
        <v>4.9489999999999998</v>
      </c>
      <c r="J14" s="73">
        <v>7.47</v>
      </c>
      <c r="K14" s="73">
        <v>-15.121</v>
      </c>
      <c r="L14" s="73">
        <v>-9.6170000000000009</v>
      </c>
      <c r="M14" s="73">
        <v>-36.621000000000002</v>
      </c>
      <c r="N14" s="73">
        <v>-42.883000000000003</v>
      </c>
      <c r="O14" s="73">
        <v>-38.509</v>
      </c>
      <c r="P14" s="73">
        <v>-4.8010000000000002</v>
      </c>
      <c r="Q14" s="73">
        <v>-1.782</v>
      </c>
      <c r="R14" s="73">
        <v>6.5279999999999996</v>
      </c>
      <c r="S14" s="73">
        <v>27.056999999999999</v>
      </c>
      <c r="T14" s="73">
        <v>3.4020000000000001</v>
      </c>
      <c r="U14" s="73">
        <v>3.9129999999999998</v>
      </c>
      <c r="V14" s="73">
        <v>3.629</v>
      </c>
      <c r="W14" s="73">
        <v>6.56</v>
      </c>
      <c r="X14" s="73">
        <v>-7.524</v>
      </c>
      <c r="Y14" s="73">
        <v>-23.728999999999999</v>
      </c>
      <c r="Z14" s="73">
        <v>-29.331</v>
      </c>
      <c r="AA14" s="73">
        <v>-7.1710000000000003</v>
      </c>
      <c r="AB14" s="73">
        <v>-10.628</v>
      </c>
      <c r="AC14" s="73">
        <v>-14.358000000000001</v>
      </c>
      <c r="AD14" s="73">
        <v>-21.878</v>
      </c>
      <c r="AE14" s="73">
        <v>-43.875</v>
      </c>
      <c r="AF14" s="73">
        <v>3.3079999999999998</v>
      </c>
      <c r="AG14" s="73">
        <v>15.661</v>
      </c>
      <c r="AH14" s="73">
        <v>29.228999999999999</v>
      </c>
      <c r="AI14" s="73">
        <v>47.51</v>
      </c>
      <c r="AJ14" s="73">
        <v>1.054</v>
      </c>
      <c r="AK14" s="73">
        <v>2.4780000000000002</v>
      </c>
      <c r="AL14" s="73">
        <v>17.241</v>
      </c>
      <c r="AM14" s="73">
        <v>44.886000000000003</v>
      </c>
      <c r="AN14" s="73">
        <v>59.91</v>
      </c>
      <c r="AO14" s="73">
        <v>58.164000000000001</v>
      </c>
      <c r="AP14" s="73">
        <v>82.114999999999995</v>
      </c>
      <c r="AQ14" s="73">
        <v>103.37</v>
      </c>
      <c r="AR14" s="73">
        <v>3.8069999999999999</v>
      </c>
      <c r="AS14" s="73">
        <v>13.779</v>
      </c>
      <c r="AT14" s="73">
        <v>45.994999999999997</v>
      </c>
      <c r="AU14" s="73">
        <v>103.83499999999999</v>
      </c>
      <c r="AV14" s="73">
        <v>28.675000000000001</v>
      </c>
      <c r="AW14" s="73">
        <v>85.167000000000002</v>
      </c>
      <c r="AX14" s="73">
        <v>142.05600000000001</v>
      </c>
      <c r="AY14" s="73">
        <v>130.86000000000001</v>
      </c>
      <c r="AZ14" s="73">
        <v>31.89</v>
      </c>
      <c r="BA14" s="73">
        <v>74.594999999999999</v>
      </c>
      <c r="BB14" s="73">
        <v>154.21800000000002</v>
      </c>
      <c r="BC14" s="73">
        <v>274.06100000000004</v>
      </c>
      <c r="BD14" s="73">
        <v>39.720999999999997</v>
      </c>
      <c r="BE14" s="73">
        <v>73.888999999999996</v>
      </c>
      <c r="BF14" s="73">
        <v>116.633</v>
      </c>
      <c r="BG14" s="73">
        <v>171.714</v>
      </c>
      <c r="BH14" s="73">
        <v>13.007999999999999</v>
      </c>
      <c r="BI14" s="73">
        <v>39.185000000000002</v>
      </c>
      <c r="BJ14" s="73">
        <v>60.695999999999998</v>
      </c>
      <c r="BK14" s="73">
        <v>109.173</v>
      </c>
      <c r="BL14" s="73">
        <v>2.7</v>
      </c>
      <c r="BM14" s="73">
        <v>16.806000000000001</v>
      </c>
      <c r="BN14" s="73">
        <v>37.237000000000002</v>
      </c>
      <c r="BO14" s="73">
        <v>93.2</v>
      </c>
      <c r="BP14" s="68">
        <v>-7.9619999999999997</v>
      </c>
      <c r="BQ14" s="68">
        <v>0.36099999999999999</v>
      </c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</row>
    <row r="15" spans="1:103" s="69" customFormat="1" ht="15" customHeight="1" x14ac:dyDescent="0.3">
      <c r="A15" s="58" t="s">
        <v>216</v>
      </c>
      <c r="B15" s="73">
        <v>33.539000000000001</v>
      </c>
      <c r="C15" s="73">
        <v>4.3529999999999998</v>
      </c>
      <c r="D15" s="73">
        <v>-3.464</v>
      </c>
      <c r="E15" s="73">
        <v>-3.9710000000000001</v>
      </c>
      <c r="F15" s="73">
        <v>4.04</v>
      </c>
      <c r="G15" s="73">
        <v>2.004</v>
      </c>
      <c r="H15" s="73">
        <v>1.996</v>
      </c>
      <c r="I15" s="73">
        <v>4.7169999999999996</v>
      </c>
      <c r="J15" s="73">
        <v>9.1180000000000003</v>
      </c>
      <c r="K15" s="73">
        <v>8.484</v>
      </c>
      <c r="L15" s="73">
        <v>-0.49</v>
      </c>
      <c r="M15" s="73">
        <v>3.1240000000000001</v>
      </c>
      <c r="N15" s="73">
        <v>0.55300000000000005</v>
      </c>
      <c r="O15" s="73">
        <v>-2.8140000000000001</v>
      </c>
      <c r="P15" s="73">
        <v>-3.194</v>
      </c>
      <c r="Q15" s="73">
        <v>-1.0089999999999999</v>
      </c>
      <c r="R15" s="73">
        <v>0.20599999999999999</v>
      </c>
      <c r="S15" s="73">
        <v>3.6680000000000001</v>
      </c>
      <c r="T15" s="73">
        <v>-0.378</v>
      </c>
      <c r="U15" s="73">
        <v>-2.3340000000000001</v>
      </c>
      <c r="V15" s="73">
        <v>-0.34699999999999998</v>
      </c>
      <c r="W15" s="73">
        <v>1.9990000000000001</v>
      </c>
      <c r="X15" s="73">
        <v>6.1280000000000001</v>
      </c>
      <c r="Y15" s="73">
        <v>4.7309999999999999</v>
      </c>
      <c r="Z15" s="73">
        <v>11.268000000000001</v>
      </c>
      <c r="AA15" s="73">
        <v>9.8209999999999997</v>
      </c>
      <c r="AB15" s="73">
        <v>-1.119</v>
      </c>
      <c r="AC15" s="73">
        <v>-3.11</v>
      </c>
      <c r="AD15" s="73">
        <v>-1.391</v>
      </c>
      <c r="AE15" s="73">
        <v>-3.3820000000000001</v>
      </c>
      <c r="AF15" s="73">
        <v>-0.68700000000000006</v>
      </c>
      <c r="AG15" s="73">
        <v>3.2080000000000002</v>
      </c>
      <c r="AH15" s="73">
        <v>2.2320000000000002</v>
      </c>
      <c r="AI15" s="73">
        <v>3.9809999999999999</v>
      </c>
      <c r="AJ15" s="73">
        <v>1.31</v>
      </c>
      <c r="AK15" s="73">
        <f>SUM(AK16:AK17)</f>
        <v>39.123999999999995</v>
      </c>
      <c r="AL15" s="73">
        <f t="shared" ref="AL15:AM15" si="3">SUM(AL16:AL17)</f>
        <v>39.576000000000001</v>
      </c>
      <c r="AM15" s="73">
        <f t="shared" si="3"/>
        <v>42.339999999999996</v>
      </c>
      <c r="AN15" s="73">
        <v>61.347000000000001</v>
      </c>
      <c r="AO15" s="73">
        <f t="shared" ref="AO15:BD15" si="4">SUM(AO16:AO17)</f>
        <v>59.420999999999999</v>
      </c>
      <c r="AP15" s="73">
        <f t="shared" si="4"/>
        <v>61.373000000000005</v>
      </c>
      <c r="AQ15" s="73">
        <f t="shared" si="4"/>
        <v>62.131</v>
      </c>
      <c r="AR15" s="73">
        <f t="shared" si="4"/>
        <v>27.298999999999999</v>
      </c>
      <c r="AS15" s="73">
        <f t="shared" si="4"/>
        <v>30.117000000000001</v>
      </c>
      <c r="AT15" s="73">
        <f t="shared" si="4"/>
        <v>30.541</v>
      </c>
      <c r="AU15" s="73">
        <f t="shared" si="4"/>
        <v>63.687999999999995</v>
      </c>
      <c r="AV15" s="73">
        <f t="shared" si="4"/>
        <v>0.74099999999999988</v>
      </c>
      <c r="AW15" s="73">
        <f t="shared" si="4"/>
        <v>2.8749999999999996</v>
      </c>
      <c r="AX15" s="73">
        <f t="shared" si="4"/>
        <v>4.9030000000000005</v>
      </c>
      <c r="AY15" s="73">
        <f t="shared" si="4"/>
        <v>2.7439999999999998</v>
      </c>
      <c r="AZ15" s="73">
        <f t="shared" si="4"/>
        <v>9.6029999999999998</v>
      </c>
      <c r="BA15" s="73">
        <f t="shared" si="4"/>
        <v>7.4270000000000005</v>
      </c>
      <c r="BB15" s="73">
        <f t="shared" si="4"/>
        <v>12.233000000000001</v>
      </c>
      <c r="BC15" s="73">
        <f t="shared" si="4"/>
        <v>7.8140000000000001</v>
      </c>
      <c r="BD15" s="73">
        <f t="shared" si="4"/>
        <v>2.9570000000000007</v>
      </c>
      <c r="BE15" s="73">
        <v>3.1509999999999998</v>
      </c>
      <c r="BF15" s="73">
        <v>7.400999999999998</v>
      </c>
      <c r="BG15" s="73">
        <v>7.4329999999999998</v>
      </c>
      <c r="BH15" s="73">
        <v>2.5080000000000005</v>
      </c>
      <c r="BI15" s="73">
        <v>9.1110000000000007</v>
      </c>
      <c r="BJ15" s="73">
        <v>9.9760000000000009</v>
      </c>
      <c r="BK15" s="73">
        <f t="shared" ref="BK15" si="5">SUM(BK16:BK17)</f>
        <v>8.4059999999999988</v>
      </c>
      <c r="BL15" s="73">
        <f>SUM(BL16:BL17)</f>
        <v>4.9569999999999999</v>
      </c>
      <c r="BM15" s="73">
        <f>SUM(BM16:BM17)</f>
        <v>6.831999999999999</v>
      </c>
      <c r="BN15" s="73">
        <f>SUM(BN16:BN17)</f>
        <v>16.472000000000001</v>
      </c>
      <c r="BO15" s="73">
        <f>SUM(BO16:BO17)</f>
        <v>7.8049999999999997</v>
      </c>
      <c r="BP15" s="68">
        <v>9.0860000000000003</v>
      </c>
      <c r="BQ15" s="68">
        <v>13.382</v>
      </c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</row>
    <row r="16" spans="1:103" s="72" customFormat="1" ht="15" customHeight="1" x14ac:dyDescent="0.3">
      <c r="A16" s="60" t="s">
        <v>264</v>
      </c>
      <c r="B16" s="61">
        <v>33.956000000000003</v>
      </c>
      <c r="C16" s="61">
        <v>16.350000000000001</v>
      </c>
      <c r="D16" s="61">
        <v>5.9619999999999997</v>
      </c>
      <c r="E16" s="61">
        <v>9.1690000000000005</v>
      </c>
      <c r="F16" s="61">
        <v>21.087</v>
      </c>
      <c r="G16" s="61">
        <v>23.712</v>
      </c>
      <c r="H16" s="61">
        <v>4.923</v>
      </c>
      <c r="I16" s="61">
        <v>10.946</v>
      </c>
      <c r="J16" s="61">
        <v>17.754000000000001</v>
      </c>
      <c r="K16" s="61">
        <v>22.882999999999999</v>
      </c>
      <c r="L16" s="61">
        <v>4.0380000000000003</v>
      </c>
      <c r="M16" s="61">
        <v>13.196999999999999</v>
      </c>
      <c r="N16" s="61">
        <v>15.898999999999999</v>
      </c>
      <c r="O16" s="61">
        <v>19.547000000000001</v>
      </c>
      <c r="P16" s="61">
        <v>2.56</v>
      </c>
      <c r="Q16" s="61">
        <v>6.0359999999999996</v>
      </c>
      <c r="R16" s="61">
        <v>9.3729999999999993</v>
      </c>
      <c r="S16" s="61">
        <v>14.736000000000001</v>
      </c>
      <c r="T16" s="61">
        <v>3.91</v>
      </c>
      <c r="U16" s="61">
        <v>6.742</v>
      </c>
      <c r="V16" s="61">
        <v>10.801</v>
      </c>
      <c r="W16" s="61">
        <v>12.497</v>
      </c>
      <c r="X16" s="61">
        <v>5.1120000000000001</v>
      </c>
      <c r="Y16" s="61">
        <v>9.5589999999999993</v>
      </c>
      <c r="Z16" s="61">
        <v>12.936999999999999</v>
      </c>
      <c r="AA16" s="61">
        <v>17.141999999999999</v>
      </c>
      <c r="AB16" s="61">
        <v>3.915</v>
      </c>
      <c r="AC16" s="61">
        <v>8.7910000000000004</v>
      </c>
      <c r="AD16" s="61">
        <v>13.584</v>
      </c>
      <c r="AE16" s="61">
        <v>17.63</v>
      </c>
      <c r="AF16" s="61">
        <v>3.7639999999999998</v>
      </c>
      <c r="AG16" s="61">
        <v>7.8609999999999998</v>
      </c>
      <c r="AH16" s="61">
        <v>11.141999999999999</v>
      </c>
      <c r="AI16" s="61">
        <v>13.805</v>
      </c>
      <c r="AJ16" s="61">
        <v>3.05</v>
      </c>
      <c r="AK16" s="61">
        <v>39.473999999999997</v>
      </c>
      <c r="AL16" s="61">
        <v>40.378999999999998</v>
      </c>
      <c r="AM16" s="61">
        <v>42.213999999999999</v>
      </c>
      <c r="AN16" s="61">
        <v>63.09</v>
      </c>
      <c r="AO16" s="61">
        <v>62.301000000000002</v>
      </c>
      <c r="AP16" s="61">
        <v>65.132000000000005</v>
      </c>
      <c r="AQ16" s="61">
        <v>67.646000000000001</v>
      </c>
      <c r="AR16" s="61">
        <v>26.998000000000001</v>
      </c>
      <c r="AS16" s="61">
        <v>29.452999999999999</v>
      </c>
      <c r="AT16" s="61">
        <v>30.45</v>
      </c>
      <c r="AU16" s="61">
        <v>68.695999999999998</v>
      </c>
      <c r="AV16" s="61">
        <v>2.0569999999999999</v>
      </c>
      <c r="AW16" s="61">
        <v>4.4749999999999996</v>
      </c>
      <c r="AX16" s="61">
        <v>9.07</v>
      </c>
      <c r="AY16" s="61">
        <v>11.387</v>
      </c>
      <c r="AZ16" s="61">
        <v>3.0920000000000001</v>
      </c>
      <c r="BA16" s="61">
        <v>5.9380000000000006</v>
      </c>
      <c r="BB16" s="61">
        <v>10.352</v>
      </c>
      <c r="BC16" s="61">
        <v>13.345000000000001</v>
      </c>
      <c r="BD16" s="61">
        <v>8.0570000000000004</v>
      </c>
      <c r="BE16" s="61">
        <v>13.135</v>
      </c>
      <c r="BF16" s="61">
        <v>20.643999999999998</v>
      </c>
      <c r="BG16" s="61">
        <v>27.448</v>
      </c>
      <c r="BH16" s="61">
        <v>6.0650000000000004</v>
      </c>
      <c r="BI16" s="61">
        <v>13.836</v>
      </c>
      <c r="BJ16" s="61">
        <v>18.663</v>
      </c>
      <c r="BK16" s="61">
        <v>22.667999999999999</v>
      </c>
      <c r="BL16" s="61">
        <v>7.016</v>
      </c>
      <c r="BM16" s="61">
        <v>13.065999999999999</v>
      </c>
      <c r="BN16" s="62">
        <v>27.762</v>
      </c>
      <c r="BO16" s="61">
        <v>29.256</v>
      </c>
      <c r="BP16" s="71">
        <v>11.861000000000001</v>
      </c>
      <c r="BQ16" s="71">
        <v>22.163</v>
      </c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</row>
    <row r="17" spans="1:103" s="72" customFormat="1" ht="15" customHeight="1" x14ac:dyDescent="0.3">
      <c r="A17" s="60" t="s">
        <v>265</v>
      </c>
      <c r="B17" s="61">
        <v>-0.41699999999999998</v>
      </c>
      <c r="C17" s="61">
        <v>-11.997</v>
      </c>
      <c r="D17" s="61">
        <v>-9.4260000000000002</v>
      </c>
      <c r="E17" s="61">
        <v>-13.14</v>
      </c>
      <c r="F17" s="61">
        <v>-17.047000000000001</v>
      </c>
      <c r="G17" s="61">
        <v>-21.707999999999998</v>
      </c>
      <c r="H17" s="61">
        <v>-2.927</v>
      </c>
      <c r="I17" s="61">
        <v>-6.2290000000000001</v>
      </c>
      <c r="J17" s="61">
        <v>-8.6359999999999992</v>
      </c>
      <c r="K17" s="61">
        <v>-14.398999999999999</v>
      </c>
      <c r="L17" s="61">
        <v>-4.5279999999999996</v>
      </c>
      <c r="M17" s="61">
        <v>-10.073</v>
      </c>
      <c r="N17" s="61">
        <v>-15.346</v>
      </c>
      <c r="O17" s="61">
        <v>-22.361000000000001</v>
      </c>
      <c r="P17" s="61">
        <v>-5.7539999999999996</v>
      </c>
      <c r="Q17" s="61">
        <v>-7.0449999999999999</v>
      </c>
      <c r="R17" s="61">
        <v>-9.1669999999999998</v>
      </c>
      <c r="S17" s="61">
        <v>-11.068</v>
      </c>
      <c r="T17" s="61">
        <v>-4.2880000000000003</v>
      </c>
      <c r="U17" s="61">
        <v>-9.0760000000000005</v>
      </c>
      <c r="V17" s="61">
        <v>-11.148</v>
      </c>
      <c r="W17" s="61">
        <v>-10.497999999999999</v>
      </c>
      <c r="X17" s="61">
        <v>1.016</v>
      </c>
      <c r="Y17" s="61">
        <v>-4.8280000000000003</v>
      </c>
      <c r="Z17" s="61">
        <v>-1.669</v>
      </c>
      <c r="AA17" s="61">
        <v>-7.3209999999999997</v>
      </c>
      <c r="AB17" s="61">
        <v>-5.0339999999999998</v>
      </c>
      <c r="AC17" s="61">
        <v>-11.901</v>
      </c>
      <c r="AD17" s="61">
        <v>-14.975</v>
      </c>
      <c r="AE17" s="61">
        <v>-21.012</v>
      </c>
      <c r="AF17" s="61">
        <v>-4.4509999999999996</v>
      </c>
      <c r="AG17" s="61">
        <v>-4.6529999999999996</v>
      </c>
      <c r="AH17" s="61">
        <v>-8.91</v>
      </c>
      <c r="AI17" s="61">
        <v>-9.8239999999999998</v>
      </c>
      <c r="AJ17" s="61">
        <v>-1.74</v>
      </c>
      <c r="AK17" s="61">
        <v>-0.35</v>
      </c>
      <c r="AL17" s="61">
        <v>-0.80300000000000005</v>
      </c>
      <c r="AM17" s="61">
        <v>0.126</v>
      </c>
      <c r="AN17" s="61">
        <v>-1.7430000000000001</v>
      </c>
      <c r="AO17" s="61">
        <v>-2.88</v>
      </c>
      <c r="AP17" s="61">
        <v>-3.7589999999999999</v>
      </c>
      <c r="AQ17" s="61">
        <v>-5.5149999999999997</v>
      </c>
      <c r="AR17" s="61">
        <v>0.30099999999999999</v>
      </c>
      <c r="AS17" s="61">
        <v>0.66400000000000003</v>
      </c>
      <c r="AT17" s="61">
        <v>9.0999999999999998E-2</v>
      </c>
      <c r="AU17" s="61">
        <v>-5.008</v>
      </c>
      <c r="AV17" s="61">
        <v>-1.3160000000000001</v>
      </c>
      <c r="AW17" s="61">
        <v>-1.6</v>
      </c>
      <c r="AX17" s="61">
        <v>-4.1669999999999998</v>
      </c>
      <c r="AY17" s="61">
        <v>-8.6430000000000007</v>
      </c>
      <c r="AZ17" s="61">
        <v>6.5110000000000001</v>
      </c>
      <c r="BA17" s="61">
        <v>1.4889999999999999</v>
      </c>
      <c r="BB17" s="61">
        <v>1.8809999999999998</v>
      </c>
      <c r="BC17" s="61">
        <v>-5.5310000000000006</v>
      </c>
      <c r="BD17" s="61">
        <v>-5.0999999999999996</v>
      </c>
      <c r="BE17" s="61">
        <v>-9.984</v>
      </c>
      <c r="BF17" s="61">
        <v>-13.243</v>
      </c>
      <c r="BG17" s="61">
        <v>-20.015000000000001</v>
      </c>
      <c r="BH17" s="61">
        <v>-3.5569999999999999</v>
      </c>
      <c r="BI17" s="61">
        <v>-4.7249999999999996</v>
      </c>
      <c r="BJ17" s="61">
        <v>-8.6869999999999994</v>
      </c>
      <c r="BK17" s="61">
        <v>-14.262</v>
      </c>
      <c r="BL17" s="61">
        <v>-2.0590000000000002</v>
      </c>
      <c r="BM17" s="61">
        <v>-6.234</v>
      </c>
      <c r="BN17" s="62">
        <v>-11.29</v>
      </c>
      <c r="BO17" s="61">
        <v>-21.451000000000001</v>
      </c>
      <c r="BP17" s="71">
        <v>-2.7749999999999999</v>
      </c>
      <c r="BQ17" s="71">
        <v>-8.7810000000000006</v>
      </c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</row>
    <row r="18" spans="1:103" s="69" customFormat="1" ht="15" customHeight="1" x14ac:dyDescent="0.3">
      <c r="A18" s="58" t="s">
        <v>219</v>
      </c>
      <c r="B18" s="73">
        <v>151.495</v>
      </c>
      <c r="C18" s="73">
        <v>11.218999999999999</v>
      </c>
      <c r="D18" s="73">
        <v>10.083</v>
      </c>
      <c r="E18" s="73">
        <v>27.135999999999999</v>
      </c>
      <c r="F18" s="73">
        <v>58.6</v>
      </c>
      <c r="G18" s="73">
        <v>78.067999999999998</v>
      </c>
      <c r="H18" s="73">
        <v>4.3929999999999998</v>
      </c>
      <c r="I18" s="73">
        <v>9.6660000000000004</v>
      </c>
      <c r="J18" s="73">
        <v>16.588000000000001</v>
      </c>
      <c r="K18" s="73">
        <v>-6.6369999999999996</v>
      </c>
      <c r="L18" s="73">
        <v>-10.106999999999999</v>
      </c>
      <c r="M18" s="73">
        <v>-33.497</v>
      </c>
      <c r="N18" s="73">
        <v>-42.33</v>
      </c>
      <c r="O18" s="73">
        <v>-41.323</v>
      </c>
      <c r="P18" s="73">
        <v>-7.9950000000000001</v>
      </c>
      <c r="Q18" s="73">
        <v>-2.7909999999999999</v>
      </c>
      <c r="R18" s="73">
        <v>6.734</v>
      </c>
      <c r="S18" s="73">
        <v>30.725000000000001</v>
      </c>
      <c r="T18" s="73">
        <v>3.024</v>
      </c>
      <c r="U18" s="73">
        <v>1.579</v>
      </c>
      <c r="V18" s="73">
        <v>3.282</v>
      </c>
      <c r="W18" s="73">
        <v>8.5589999999999993</v>
      </c>
      <c r="X18" s="73">
        <v>-1.3959999999999999</v>
      </c>
      <c r="Y18" s="73">
        <v>-18.998000000000001</v>
      </c>
      <c r="Z18" s="73">
        <v>-18.062999999999999</v>
      </c>
      <c r="AA18" s="73">
        <v>2.65</v>
      </c>
      <c r="AB18" s="73">
        <v>-11.747</v>
      </c>
      <c r="AC18" s="73">
        <v>-17.468</v>
      </c>
      <c r="AD18" s="73">
        <v>-23.268999999999998</v>
      </c>
      <c r="AE18" s="73">
        <v>-47.256999999999998</v>
      </c>
      <c r="AF18" s="73">
        <v>2.621</v>
      </c>
      <c r="AG18" s="73">
        <v>18.869</v>
      </c>
      <c r="AH18" s="73">
        <v>31.460999999999999</v>
      </c>
      <c r="AI18" s="73">
        <v>51.491</v>
      </c>
      <c r="AJ18" s="73">
        <v>2.3639999999999999</v>
      </c>
      <c r="AK18" s="73">
        <v>41.601999999999997</v>
      </c>
      <c r="AL18" s="73">
        <v>56.817</v>
      </c>
      <c r="AM18" s="73">
        <v>87.225999999999999</v>
      </c>
      <c r="AN18" s="73">
        <v>121.25700000000001</v>
      </c>
      <c r="AO18" s="73">
        <v>117.58499999999999</v>
      </c>
      <c r="AP18" s="73">
        <v>143.488</v>
      </c>
      <c r="AQ18" s="73">
        <v>165.501</v>
      </c>
      <c r="AR18" s="73">
        <v>31.106000000000002</v>
      </c>
      <c r="AS18" s="73">
        <v>43.896000000000001</v>
      </c>
      <c r="AT18" s="73">
        <v>76.536000000000001</v>
      </c>
      <c r="AU18" s="73">
        <v>167.523</v>
      </c>
      <c r="AV18" s="73">
        <v>29.416</v>
      </c>
      <c r="AW18" s="73">
        <v>88.042000000000002</v>
      </c>
      <c r="AX18" s="73">
        <v>146.959</v>
      </c>
      <c r="AY18" s="73">
        <v>213.18600000000001</v>
      </c>
      <c r="AZ18" s="73">
        <v>41.493000000000002</v>
      </c>
      <c r="BA18" s="73">
        <v>82.022000000000006</v>
      </c>
      <c r="BB18" s="73">
        <v>166.45100000000002</v>
      </c>
      <c r="BC18" s="73">
        <v>281.875</v>
      </c>
      <c r="BD18" s="73">
        <v>42.677999999999997</v>
      </c>
      <c r="BE18" s="73">
        <v>77.040000000000006</v>
      </c>
      <c r="BF18" s="73">
        <v>124.03400000000001</v>
      </c>
      <c r="BG18" s="73">
        <v>179.14699999999999</v>
      </c>
      <c r="BH18" s="73">
        <v>15.516</v>
      </c>
      <c r="BI18" s="73">
        <v>48.295999999999999</v>
      </c>
      <c r="BJ18" s="73">
        <v>70.671999999999997</v>
      </c>
      <c r="BK18" s="73">
        <v>117.57899999999999</v>
      </c>
      <c r="BL18" s="73">
        <v>7.657</v>
      </c>
      <c r="BM18" s="73">
        <v>23.637999999999998</v>
      </c>
      <c r="BN18" s="73">
        <v>53.709000000000003</v>
      </c>
      <c r="BO18" s="73">
        <v>101.005</v>
      </c>
      <c r="BP18" s="68">
        <v>1.1240000000000001</v>
      </c>
      <c r="BQ18" s="68">
        <v>13.743</v>
      </c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</row>
    <row r="19" spans="1:103" s="69" customFormat="1" ht="15" customHeight="1" x14ac:dyDescent="0.3">
      <c r="A19" s="58" t="s">
        <v>220</v>
      </c>
      <c r="B19" s="73">
        <v>-25.768999999999998</v>
      </c>
      <c r="C19" s="73">
        <v>0.66300000000000003</v>
      </c>
      <c r="D19" s="73">
        <v>0.27</v>
      </c>
      <c r="E19" s="73">
        <v>-1.7589999999999999</v>
      </c>
      <c r="F19" s="73">
        <v>-8.1310000000000002</v>
      </c>
      <c r="G19" s="73">
        <v>-10.138999999999999</v>
      </c>
      <c r="H19" s="73">
        <v>3.2919999999999998</v>
      </c>
      <c r="I19" s="73">
        <v>2.798</v>
      </c>
      <c r="J19" s="73">
        <v>4.37</v>
      </c>
      <c r="K19" s="73">
        <v>10.205</v>
      </c>
      <c r="L19" s="73">
        <v>6.4960000000000004</v>
      </c>
      <c r="M19" s="73">
        <v>14.507</v>
      </c>
      <c r="N19" s="73">
        <v>18.119</v>
      </c>
      <c r="O19" s="73">
        <v>18.405000000000001</v>
      </c>
      <c r="P19" s="73">
        <v>2.3279999999999998</v>
      </c>
      <c r="Q19" s="73">
        <v>2.1339999999999999</v>
      </c>
      <c r="R19" s="73">
        <v>1.65</v>
      </c>
      <c r="S19" s="73">
        <v>-4.8230000000000004</v>
      </c>
      <c r="T19" s="73">
        <v>-7.2999999999999995E-2</v>
      </c>
      <c r="U19" s="73">
        <v>0.48</v>
      </c>
      <c r="V19" s="73">
        <v>-1.538</v>
      </c>
      <c r="W19" s="73">
        <v>-1.3240000000000001</v>
      </c>
      <c r="X19" s="73">
        <v>-0.377</v>
      </c>
      <c r="Y19" s="73">
        <v>3.4529999999999998</v>
      </c>
      <c r="Z19" s="73">
        <v>2.0390000000000001</v>
      </c>
      <c r="AA19" s="73">
        <v>3.6040000000000001</v>
      </c>
      <c r="AB19" s="73">
        <v>1.782</v>
      </c>
      <c r="AC19" s="73">
        <v>2.6440000000000001</v>
      </c>
      <c r="AD19" s="73">
        <v>3.806</v>
      </c>
      <c r="AE19" s="73">
        <v>7.5620000000000003</v>
      </c>
      <c r="AF19" s="73">
        <v>-0.60599999999999998</v>
      </c>
      <c r="AG19" s="73">
        <v>-5.1050000000000004</v>
      </c>
      <c r="AH19" s="73">
        <v>-8.6140000000000008</v>
      </c>
      <c r="AI19" s="73">
        <v>-13.829000000000001</v>
      </c>
      <c r="AJ19" s="73">
        <v>-0.56499999999999995</v>
      </c>
      <c r="AK19" s="73">
        <v>5.5979999999999999</v>
      </c>
      <c r="AL19" s="73">
        <v>6.2720000000000002</v>
      </c>
      <c r="AM19" s="73">
        <v>-3.2250000000000001</v>
      </c>
      <c r="AN19" s="73">
        <v>-34.003999999999998</v>
      </c>
      <c r="AO19" s="73">
        <v>-34.737000000000002</v>
      </c>
      <c r="AP19" s="73">
        <v>-32.805</v>
      </c>
      <c r="AQ19" s="73">
        <f>SUM(AQ20:AQ21)</f>
        <v>-3.032</v>
      </c>
      <c r="AR19" s="73">
        <f>SUM(AR20:AR21)</f>
        <v>9.6509999999999998</v>
      </c>
      <c r="AS19" s="73">
        <f t="shared" ref="AS19:BC19" si="6">SUM(AS20:AS21)</f>
        <v>8.1820000000000004</v>
      </c>
      <c r="AT19" s="73">
        <f t="shared" si="6"/>
        <v>11.623999999999999</v>
      </c>
      <c r="AU19" s="73">
        <f t="shared" si="6"/>
        <v>6.9539999999999997</v>
      </c>
      <c r="AV19" s="73">
        <f t="shared" si="6"/>
        <v>-8.7460000000000004</v>
      </c>
      <c r="AW19" s="73">
        <f t="shared" si="6"/>
        <v>-24.636000000000003</v>
      </c>
      <c r="AX19" s="73">
        <f t="shared" si="6"/>
        <v>2.1939999999999991</v>
      </c>
      <c r="AY19" s="73">
        <f t="shared" si="6"/>
        <v>-9.411999999999999</v>
      </c>
      <c r="AZ19" s="73">
        <f t="shared" si="6"/>
        <v>-11.105</v>
      </c>
      <c r="BA19" s="73">
        <f t="shared" si="6"/>
        <v>-18.754000000000001</v>
      </c>
      <c r="BB19" s="73">
        <f t="shared" si="6"/>
        <v>-38.391000000000005</v>
      </c>
      <c r="BC19" s="73">
        <f t="shared" si="6"/>
        <v>-66.849000000000004</v>
      </c>
      <c r="BD19" s="73">
        <f>SUM(BD20:BD21)</f>
        <v>-6.6800000000000006</v>
      </c>
      <c r="BE19" s="73">
        <v>-8.5449999999999999</v>
      </c>
      <c r="BF19" s="73">
        <v>-11.16</v>
      </c>
      <c r="BG19" s="73">
        <v>-15.061</v>
      </c>
      <c r="BH19" s="73">
        <v>2.3580000000000001</v>
      </c>
      <c r="BI19" s="73">
        <v>0.49299999999999999</v>
      </c>
      <c r="BJ19" s="73">
        <v>1.0750000000000002</v>
      </c>
      <c r="BK19" s="73">
        <f t="shared" ref="BK19:BM19" si="7">SUM(BK20:BK21)</f>
        <v>-3.6960000000000002</v>
      </c>
      <c r="BL19" s="73">
        <f t="shared" si="7"/>
        <v>2.319</v>
      </c>
      <c r="BM19" s="73">
        <f t="shared" si="7"/>
        <v>2.6670000000000007</v>
      </c>
      <c r="BN19" s="73">
        <f t="shared" ref="BN19:BO19" si="8">SUM(BN20:BN21)</f>
        <v>-9.2999999999999972E-2</v>
      </c>
      <c r="BO19" s="73">
        <f t="shared" si="8"/>
        <v>-15.892000000000001</v>
      </c>
      <c r="BP19" s="68">
        <v>1.208</v>
      </c>
      <c r="BQ19" s="68">
        <v>-753.755</v>
      </c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</row>
    <row r="20" spans="1:103" s="72" customFormat="1" ht="15" customHeight="1" x14ac:dyDescent="0.3">
      <c r="A20" s="60" t="s">
        <v>266</v>
      </c>
      <c r="B20" s="61">
        <v>-30.484000000000002</v>
      </c>
      <c r="C20" s="61">
        <v>-2.2240000000000002</v>
      </c>
      <c r="D20" s="61">
        <v>-1.2390000000000001</v>
      </c>
      <c r="E20" s="61">
        <v>-4.3380000000000001</v>
      </c>
      <c r="F20" s="61">
        <v>-12.528</v>
      </c>
      <c r="G20" s="61">
        <v>-14.516999999999999</v>
      </c>
      <c r="H20" s="61">
        <v>0</v>
      </c>
      <c r="I20" s="61">
        <v>-2.617</v>
      </c>
      <c r="J20" s="61">
        <v>-4.8</v>
      </c>
      <c r="K20" s="61">
        <v>-4.8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5.0000000000000001E-3</v>
      </c>
      <c r="AR20" s="61">
        <v>9.3529999999999998</v>
      </c>
      <c r="AS20" s="61">
        <v>8.09</v>
      </c>
      <c r="AT20" s="61">
        <v>8.09</v>
      </c>
      <c r="AU20" s="61">
        <v>6.9790000000000001</v>
      </c>
      <c r="AV20" s="61">
        <v>-5.6749999999999998</v>
      </c>
      <c r="AW20" s="61">
        <v>-17.588000000000001</v>
      </c>
      <c r="AX20" s="61">
        <v>10.321</v>
      </c>
      <c r="AY20" s="61">
        <v>4.5410000000000004</v>
      </c>
      <c r="AZ20" s="61">
        <v>-12.997</v>
      </c>
      <c r="BA20" s="61">
        <v>-22.981000000000002</v>
      </c>
      <c r="BB20" s="61">
        <v>-46.026000000000003</v>
      </c>
      <c r="BC20" s="61">
        <v>-69.218000000000004</v>
      </c>
      <c r="BD20" s="61">
        <v>-7.5570000000000004</v>
      </c>
      <c r="BE20" s="61">
        <v>-11.545999999999999</v>
      </c>
      <c r="BF20" s="61">
        <v>-15.954000000000001</v>
      </c>
      <c r="BG20" s="61">
        <v>-15.954000000000001</v>
      </c>
      <c r="BH20" s="61">
        <v>0</v>
      </c>
      <c r="BI20" s="61">
        <v>-3.3849999999999998</v>
      </c>
      <c r="BJ20" s="61">
        <v>-4.7720000000000002</v>
      </c>
      <c r="BK20" s="61">
        <v>-5.5670000000000002</v>
      </c>
      <c r="BL20" s="61">
        <v>0</v>
      </c>
      <c r="BM20" s="61">
        <v>-1.8959999999999999</v>
      </c>
      <c r="BN20" s="62">
        <v>-4.048</v>
      </c>
      <c r="BO20" s="61">
        <v>-17.414000000000001</v>
      </c>
      <c r="BP20" s="71">
        <v>0</v>
      </c>
      <c r="BQ20" s="71">
        <v>-757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</row>
    <row r="21" spans="1:103" s="72" customFormat="1" ht="15" customHeight="1" x14ac:dyDescent="0.3">
      <c r="A21" s="60" t="s">
        <v>267</v>
      </c>
      <c r="B21" s="61">
        <v>4.7149999999999999</v>
      </c>
      <c r="C21" s="61">
        <v>2.887</v>
      </c>
      <c r="D21" s="61">
        <v>1.5089999999999999</v>
      </c>
      <c r="E21" s="61">
        <v>2.5790000000000002</v>
      </c>
      <c r="F21" s="61">
        <v>4.3970000000000002</v>
      </c>
      <c r="G21" s="61">
        <v>4.3780000000000001</v>
      </c>
      <c r="H21" s="61">
        <v>3.2919999999999998</v>
      </c>
      <c r="I21" s="61">
        <v>5.415</v>
      </c>
      <c r="J21" s="61">
        <v>9.17</v>
      </c>
      <c r="K21" s="61">
        <v>15.005000000000001</v>
      </c>
      <c r="L21" s="61">
        <v>6.4960000000000004</v>
      </c>
      <c r="M21" s="61">
        <v>14.507</v>
      </c>
      <c r="N21" s="61">
        <v>18.119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-3.0369999999999999</v>
      </c>
      <c r="AR21" s="61">
        <v>0.29799999999999999</v>
      </c>
      <c r="AS21" s="61">
        <v>9.1999999999999998E-2</v>
      </c>
      <c r="AT21" s="61">
        <v>3.5339999999999998</v>
      </c>
      <c r="AU21" s="61">
        <v>-2.5000000000000001E-2</v>
      </c>
      <c r="AV21" s="61">
        <v>-3.0710000000000002</v>
      </c>
      <c r="AW21" s="61">
        <v>-7.048</v>
      </c>
      <c r="AX21" s="61">
        <v>-8.1270000000000007</v>
      </c>
      <c r="AY21" s="61">
        <v>-13.952999999999999</v>
      </c>
      <c r="AZ21" s="61">
        <v>1.8919999999999999</v>
      </c>
      <c r="BA21" s="61">
        <v>4.2270000000000003</v>
      </c>
      <c r="BB21" s="61">
        <v>7.6349999999999998</v>
      </c>
      <c r="BC21" s="61">
        <v>2.3689999999999998</v>
      </c>
      <c r="BD21" s="61">
        <v>0.877</v>
      </c>
      <c r="BE21" s="61">
        <v>3.0009999999999999</v>
      </c>
      <c r="BF21" s="61">
        <v>4.7939999999999996</v>
      </c>
      <c r="BG21" s="61">
        <v>0.89300000000000002</v>
      </c>
      <c r="BH21" s="61">
        <v>2.3580000000000001</v>
      </c>
      <c r="BI21" s="61">
        <v>3.8780000000000001</v>
      </c>
      <c r="BJ21" s="61">
        <v>5.8470000000000004</v>
      </c>
      <c r="BK21" s="61">
        <v>1.871</v>
      </c>
      <c r="BL21" s="61">
        <v>2.319</v>
      </c>
      <c r="BM21" s="61">
        <v>4.5630000000000006</v>
      </c>
      <c r="BN21" s="62">
        <v>3.9550000000000001</v>
      </c>
      <c r="BO21" s="61">
        <v>1.522</v>
      </c>
      <c r="BP21" s="71">
        <v>1.208</v>
      </c>
      <c r="BQ21" s="71">
        <v>3.2450000000000001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</row>
    <row r="22" spans="1:103" s="69" customFormat="1" ht="15" customHeight="1" x14ac:dyDescent="0.3">
      <c r="A22" s="58" t="s">
        <v>268</v>
      </c>
      <c r="B22" s="73">
        <v>125.726</v>
      </c>
      <c r="C22" s="73">
        <v>11.882</v>
      </c>
      <c r="D22" s="73">
        <v>10.353</v>
      </c>
      <c r="E22" s="73">
        <v>25.376999999999999</v>
      </c>
      <c r="F22" s="73">
        <v>50.469000000000001</v>
      </c>
      <c r="G22" s="73">
        <v>67.929000000000002</v>
      </c>
      <c r="H22" s="73">
        <v>7.6849999999999996</v>
      </c>
      <c r="I22" s="73">
        <v>12.464</v>
      </c>
      <c r="J22" s="73">
        <v>20.957999999999998</v>
      </c>
      <c r="K22" s="73">
        <v>3.5680000000000001</v>
      </c>
      <c r="L22" s="73">
        <v>-3.6110000000000002</v>
      </c>
      <c r="M22" s="73">
        <v>-18.989999999999998</v>
      </c>
      <c r="N22" s="73">
        <v>-24.210999999999999</v>
      </c>
      <c r="O22" s="73">
        <v>-22.917999999999999</v>
      </c>
      <c r="P22" s="73">
        <v>-5.6669999999999998</v>
      </c>
      <c r="Q22" s="73">
        <v>-0.65700000000000003</v>
      </c>
      <c r="R22" s="73">
        <v>8.3840000000000003</v>
      </c>
      <c r="S22" s="73">
        <v>25.902000000000001</v>
      </c>
      <c r="T22" s="73">
        <v>2.9510000000000001</v>
      </c>
      <c r="U22" s="73">
        <v>2.0590000000000002</v>
      </c>
      <c r="V22" s="73">
        <v>1.744</v>
      </c>
      <c r="W22" s="73">
        <v>7.2350000000000003</v>
      </c>
      <c r="X22" s="73">
        <v>-1.7729999999999999</v>
      </c>
      <c r="Y22" s="73">
        <v>-15.545</v>
      </c>
      <c r="Z22" s="73">
        <v>-16.024000000000001</v>
      </c>
      <c r="AA22" s="73">
        <v>6.2539999999999996</v>
      </c>
      <c r="AB22" s="73">
        <v>-9.9649999999999999</v>
      </c>
      <c r="AC22" s="73">
        <v>-14.824</v>
      </c>
      <c r="AD22" s="73">
        <v>-19.463000000000001</v>
      </c>
      <c r="AE22" s="73">
        <v>-39.695</v>
      </c>
      <c r="AF22" s="73">
        <v>2.0150000000000001</v>
      </c>
      <c r="AG22" s="73">
        <v>13.763999999999999</v>
      </c>
      <c r="AH22" s="73">
        <v>22.847000000000001</v>
      </c>
      <c r="AI22" s="73">
        <v>37.661999999999999</v>
      </c>
      <c r="AJ22" s="73">
        <v>1.7989999999999999</v>
      </c>
      <c r="AK22" s="73">
        <v>47.2</v>
      </c>
      <c r="AL22" s="73">
        <v>63.088999999999999</v>
      </c>
      <c r="AM22" s="73">
        <v>84.001000000000005</v>
      </c>
      <c r="AN22" s="73">
        <v>87.253</v>
      </c>
      <c r="AO22" s="73">
        <v>82.847999999999999</v>
      </c>
      <c r="AP22" s="73">
        <v>110.68300000000001</v>
      </c>
      <c r="AQ22" s="73">
        <v>129.66399999999999</v>
      </c>
      <c r="AR22" s="73">
        <v>40.756999999999998</v>
      </c>
      <c r="AS22" s="73">
        <v>52.078000000000003</v>
      </c>
      <c r="AT22" s="73">
        <v>88.16</v>
      </c>
      <c r="AU22" s="73">
        <v>174.477</v>
      </c>
      <c r="AV22" s="73">
        <v>20.67</v>
      </c>
      <c r="AW22" s="73">
        <v>63.405999999999999</v>
      </c>
      <c r="AX22" s="73">
        <v>0</v>
      </c>
      <c r="AY22" s="73">
        <v>203.774</v>
      </c>
      <c r="AZ22" s="73">
        <v>30.388000000000002</v>
      </c>
      <c r="BA22" s="73">
        <v>63.268000000000001</v>
      </c>
      <c r="BB22" s="73">
        <v>128.06</v>
      </c>
      <c r="BC22" s="73">
        <v>215.02600000000001</v>
      </c>
      <c r="BD22" s="73">
        <v>35.997999999999998</v>
      </c>
      <c r="BE22" s="73">
        <v>68.495000000000005</v>
      </c>
      <c r="BF22" s="73">
        <v>112.874</v>
      </c>
      <c r="BG22" s="73">
        <v>164.08600000000001</v>
      </c>
      <c r="BH22" s="73">
        <v>17.873999999999999</v>
      </c>
      <c r="BI22" s="73">
        <v>48.789000000000001</v>
      </c>
      <c r="BJ22" s="73">
        <v>71.747</v>
      </c>
      <c r="BK22" s="73">
        <v>113.883</v>
      </c>
      <c r="BL22" s="73">
        <v>9.9760000000000009</v>
      </c>
      <c r="BM22" s="73">
        <v>26.305</v>
      </c>
      <c r="BN22" s="73">
        <v>53.616</v>
      </c>
      <c r="BO22" s="73">
        <v>85.113</v>
      </c>
      <c r="BP22" s="68">
        <v>2.3319999999999999</v>
      </c>
      <c r="BQ22" s="68">
        <v>16.231000000000002</v>
      </c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</row>
    <row r="23" spans="1:103" s="69" customFormat="1" ht="15" customHeight="1" x14ac:dyDescent="0.3">
      <c r="A23" s="58" t="s">
        <v>224</v>
      </c>
      <c r="B23" s="73">
        <v>125.726</v>
      </c>
      <c r="C23" s="73">
        <v>11.882</v>
      </c>
      <c r="D23" s="73">
        <v>10.353</v>
      </c>
      <c r="E23" s="73">
        <v>25.376999999999999</v>
      </c>
      <c r="F23" s="73">
        <v>50.469000000000001</v>
      </c>
      <c r="G23" s="73">
        <v>67.929000000000002</v>
      </c>
      <c r="H23" s="73">
        <v>7.6849999999999996</v>
      </c>
      <c r="I23" s="73">
        <v>12.464</v>
      </c>
      <c r="J23" s="73">
        <v>20.957999999999998</v>
      </c>
      <c r="K23" s="73">
        <v>3.5680000000000001</v>
      </c>
      <c r="L23" s="73">
        <v>-3.6110000000000002</v>
      </c>
      <c r="M23" s="73">
        <v>-25.58</v>
      </c>
      <c r="N23" s="73">
        <v>-33.731999999999999</v>
      </c>
      <c r="O23" s="73">
        <v>-38.006999999999998</v>
      </c>
      <c r="P23" s="73">
        <v>-8.0540000000000003</v>
      </c>
      <c r="Q23" s="73">
        <v>-11.961</v>
      </c>
      <c r="R23" s="73">
        <v>-16.335999999999999</v>
      </c>
      <c r="S23" s="73">
        <v>1.365</v>
      </c>
      <c r="T23" s="73">
        <v>2.9510000000000001</v>
      </c>
      <c r="U23" s="73">
        <v>2.0590000000000002</v>
      </c>
      <c r="V23" s="73">
        <v>1.744</v>
      </c>
      <c r="W23" s="73">
        <v>7.2350000000000003</v>
      </c>
      <c r="X23" s="73">
        <v>-1.7729999999999999</v>
      </c>
      <c r="Y23" s="73">
        <v>-15.545</v>
      </c>
      <c r="Z23" s="73">
        <v>-16.024000000000001</v>
      </c>
      <c r="AA23" s="73">
        <v>6.2539999999999996</v>
      </c>
      <c r="AB23" s="73">
        <v>-9.9649999999999999</v>
      </c>
      <c r="AC23" s="73">
        <v>-14.824</v>
      </c>
      <c r="AD23" s="73">
        <v>-19.463000000000001</v>
      </c>
      <c r="AE23" s="73">
        <v>-39.695</v>
      </c>
      <c r="AF23" s="73">
        <v>2.0150000000000001</v>
      </c>
      <c r="AG23" s="73">
        <v>13.763999999999999</v>
      </c>
      <c r="AH23" s="73">
        <v>22.847000000000001</v>
      </c>
      <c r="AI23" s="73">
        <v>37.661999999999999</v>
      </c>
      <c r="AJ23" s="73">
        <v>1.7989999999999999</v>
      </c>
      <c r="AK23" s="73">
        <v>47.2</v>
      </c>
      <c r="AL23" s="73">
        <v>63.088999999999999</v>
      </c>
      <c r="AM23" s="73">
        <v>84.001000000000005</v>
      </c>
      <c r="AN23" s="73">
        <v>87.253</v>
      </c>
      <c r="AO23" s="73">
        <v>82.847999999999999</v>
      </c>
      <c r="AP23" s="73">
        <v>110.68300000000001</v>
      </c>
      <c r="AQ23" s="73">
        <v>129.66399999999999</v>
      </c>
      <c r="AR23" s="73">
        <v>40.756999999999998</v>
      </c>
      <c r="AS23" s="73">
        <v>52.078000000000003</v>
      </c>
      <c r="AT23" s="73">
        <v>88.16</v>
      </c>
      <c r="AU23" s="73">
        <v>174.477</v>
      </c>
      <c r="AV23" s="73">
        <v>20.67</v>
      </c>
      <c r="AW23" s="73">
        <v>63.405999999999999</v>
      </c>
      <c r="AX23" s="73">
        <v>149.15299999999999</v>
      </c>
      <c r="AY23" s="73">
        <v>203.774</v>
      </c>
      <c r="AZ23" s="73">
        <v>30.388000000000002</v>
      </c>
      <c r="BA23" s="73">
        <v>63.268000000000001</v>
      </c>
      <c r="BB23" s="73">
        <v>128.06</v>
      </c>
      <c r="BC23" s="73">
        <v>215.02600000000001</v>
      </c>
      <c r="BD23" s="73">
        <v>35.997999999999998</v>
      </c>
      <c r="BE23" s="73">
        <v>68.495000000000005</v>
      </c>
      <c r="BF23" s="73">
        <v>112.874</v>
      </c>
      <c r="BG23" s="73">
        <v>164.08600000000001</v>
      </c>
      <c r="BH23" s="73">
        <v>17.873999999999999</v>
      </c>
      <c r="BI23" s="73">
        <f>BI22</f>
        <v>48.789000000000001</v>
      </c>
      <c r="BJ23" s="73">
        <v>71.747</v>
      </c>
      <c r="BK23" s="73">
        <f>BK22</f>
        <v>113.883</v>
      </c>
      <c r="BL23" s="73">
        <f t="shared" ref="BL23" si="9">BL22</f>
        <v>9.9760000000000009</v>
      </c>
      <c r="BM23" s="73">
        <v>26.305</v>
      </c>
      <c r="BN23" s="73">
        <f t="shared" ref="BN23:BO23" si="10">BN22</f>
        <v>53.616</v>
      </c>
      <c r="BO23" s="73">
        <f t="shared" si="10"/>
        <v>85.113</v>
      </c>
      <c r="BP23" s="68">
        <v>2.3319999999999999</v>
      </c>
      <c r="BQ23" s="68">
        <v>16.231000000000002</v>
      </c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</row>
    <row r="24" spans="1:103" s="69" customFormat="1" ht="15" customHeight="1" x14ac:dyDescent="0.3">
      <c r="A24" s="58" t="s">
        <v>227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0</v>
      </c>
      <c r="AJ24" s="73">
        <v>0</v>
      </c>
      <c r="AK24" s="73">
        <v>0</v>
      </c>
      <c r="AL24" s="73">
        <v>0</v>
      </c>
      <c r="AM24" s="73">
        <v>0</v>
      </c>
      <c r="AN24" s="73">
        <v>0</v>
      </c>
      <c r="AO24" s="73">
        <v>0</v>
      </c>
      <c r="AP24" s="73">
        <v>0</v>
      </c>
      <c r="AQ24" s="73">
        <v>0</v>
      </c>
      <c r="AR24" s="73">
        <v>0</v>
      </c>
      <c r="AS24" s="73">
        <v>0</v>
      </c>
      <c r="AT24" s="73">
        <v>0</v>
      </c>
      <c r="AU24" s="73">
        <v>0</v>
      </c>
      <c r="AV24" s="73">
        <v>0</v>
      </c>
      <c r="AW24" s="73">
        <v>0</v>
      </c>
      <c r="AX24" s="73">
        <v>0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5">
        <v>0</v>
      </c>
      <c r="BE24" s="75">
        <v>0.73515364222773183</v>
      </c>
      <c r="BF24" s="75">
        <v>1.27204840036313</v>
      </c>
      <c r="BG24" s="75">
        <v>1.8491897130750333E-3</v>
      </c>
      <c r="BH24" s="75">
        <v>0.19184080883536722</v>
      </c>
      <c r="BI24" s="75">
        <v>0.52365006278777726</v>
      </c>
      <c r="BJ24" s="75">
        <v>0.77005720664155153</v>
      </c>
      <c r="BK24" s="75">
        <v>1.2223009305470587</v>
      </c>
      <c r="BL24" s="75">
        <v>0.11</v>
      </c>
      <c r="BM24" s="75">
        <v>0.28000000000000003</v>
      </c>
      <c r="BN24" s="75">
        <v>0.57545802878578101</v>
      </c>
      <c r="BO24" s="75">
        <v>0.91351386160929904</v>
      </c>
      <c r="BP24" s="77">
        <v>2.5018514344592201E-2</v>
      </c>
      <c r="BQ24" s="77">
        <v>0.17420656642088203</v>
      </c>
      <c r="BR24" s="77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</row>
    <row r="25" spans="1:103" s="76" customFormat="1" ht="15" customHeight="1" x14ac:dyDescent="0.3">
      <c r="A25" s="4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</row>
    <row r="26" spans="1:103" ht="15" customHeight="1" x14ac:dyDescent="0.3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</row>
    <row r="27" spans="1:103" ht="15" customHeight="1" x14ac:dyDescent="0.3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</row>
    <row r="28" spans="1:103" ht="15" customHeight="1" x14ac:dyDescent="0.3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</row>
    <row r="29" spans="1:103" ht="15" customHeight="1" x14ac:dyDescent="0.3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</row>
    <row r="30" spans="1:103" ht="15" customHeight="1" x14ac:dyDescent="0.3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</row>
    <row r="31" spans="1:103" ht="15" customHeight="1" x14ac:dyDescent="0.3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</row>
    <row r="32" spans="1:103" ht="15" customHeight="1" x14ac:dyDescent="0.3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</row>
    <row r="33" spans="2:103" ht="15" customHeight="1" x14ac:dyDescent="0.3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</row>
    <row r="34" spans="2:103" ht="15" customHeight="1" x14ac:dyDescent="0.3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</row>
    <row r="35" spans="2:103" ht="15" customHeight="1" x14ac:dyDescent="0.3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</row>
    <row r="36" spans="2:103" ht="15" customHeight="1" x14ac:dyDescent="0.3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</row>
    <row r="37" spans="2:103" ht="15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</row>
    <row r="38" spans="2:103" ht="15" customHeight="1" x14ac:dyDescent="0.3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</row>
    <row r="39" spans="2:103" ht="15" customHeight="1" x14ac:dyDescent="0.3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</row>
    <row r="40" spans="2:103" ht="15" customHeight="1" x14ac:dyDescent="0.3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</row>
    <row r="41" spans="2:103" ht="15" customHeight="1" x14ac:dyDescent="0.3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</row>
    <row r="42" spans="2:103" ht="15" customHeight="1" x14ac:dyDescent="0.3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</row>
    <row r="43" spans="2:103" ht="15" customHeight="1" x14ac:dyDescent="0.3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</row>
    <row r="44" spans="2:103" ht="15" customHeight="1" x14ac:dyDescent="0.3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</row>
    <row r="45" spans="2:103" ht="15" customHeight="1" x14ac:dyDescent="0.3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</row>
    <row r="46" spans="2:103" ht="15" customHeight="1" x14ac:dyDescent="0.3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</row>
    <row r="47" spans="2:103" ht="15" customHeight="1" x14ac:dyDescent="0.3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</row>
    <row r="48" spans="2:103" ht="15" customHeight="1" x14ac:dyDescent="0.3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</row>
    <row r="49" spans="2:103" ht="15" customHeight="1" x14ac:dyDescent="0.3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</row>
    <row r="50" spans="2:103" ht="15" customHeight="1" x14ac:dyDescent="0.3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</row>
    <row r="51" spans="2:103" ht="15" customHeight="1" x14ac:dyDescent="0.3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</row>
    <row r="52" spans="2:103" ht="15" customHeight="1" x14ac:dyDescent="0.3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</row>
    <row r="53" spans="2:103" ht="15" customHeight="1" x14ac:dyDescent="0.3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</row>
    <row r="54" spans="2:103" ht="15" customHeight="1" x14ac:dyDescent="0.3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</row>
    <row r="55" spans="2:103" ht="15" customHeight="1" x14ac:dyDescent="0.3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</row>
    <row r="56" spans="2:103" ht="15" customHeight="1" x14ac:dyDescent="0.3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</row>
    <row r="57" spans="2:103" ht="15" customHeight="1" x14ac:dyDescent="0.3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</row>
    <row r="58" spans="2:103" ht="15" customHeight="1" x14ac:dyDescent="0.3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</row>
    <row r="59" spans="2:103" ht="15" customHeight="1" x14ac:dyDescent="0.3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</row>
    <row r="60" spans="2:103" ht="15" customHeight="1" x14ac:dyDescent="0.3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</row>
    <row r="61" spans="2:103" ht="15" customHeight="1" x14ac:dyDescent="0.3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</row>
    <row r="62" spans="2:103" ht="15" customHeight="1" x14ac:dyDescent="0.3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</row>
    <row r="63" spans="2:103" ht="15" customHeight="1" x14ac:dyDescent="0.3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</row>
    <row r="64" spans="2:103" ht="15" customHeight="1" x14ac:dyDescent="0.3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</row>
    <row r="65" spans="2:103" ht="15" customHeight="1" x14ac:dyDescent="0.3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</row>
    <row r="66" spans="2:103" ht="15" customHeight="1" x14ac:dyDescent="0.3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</row>
    <row r="67" spans="2:103" ht="15" customHeight="1" x14ac:dyDescent="0.3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</row>
    <row r="68" spans="2:103" ht="15" customHeight="1" x14ac:dyDescent="0.3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</row>
    <row r="69" spans="2:103" ht="15" customHeight="1" x14ac:dyDescent="0.3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</row>
    <row r="70" spans="2:103" ht="15" customHeight="1" x14ac:dyDescent="0.3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</row>
    <row r="71" spans="2:103" ht="15" customHeight="1" x14ac:dyDescent="0.3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</row>
    <row r="72" spans="2:103" ht="15" customHeight="1" x14ac:dyDescent="0.3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</row>
    <row r="73" spans="2:103" ht="15" customHeight="1" x14ac:dyDescent="0.3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</row>
    <row r="74" spans="2:103" ht="15" customHeight="1" x14ac:dyDescent="0.3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</row>
    <row r="75" spans="2:103" ht="15" customHeight="1" x14ac:dyDescent="0.3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</row>
    <row r="76" spans="2:103" ht="15" customHeight="1" x14ac:dyDescent="0.3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</row>
    <row r="77" spans="2:103" ht="15" customHeight="1" x14ac:dyDescent="0.3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</row>
    <row r="78" spans="2:103" ht="15" customHeight="1" x14ac:dyDescent="0.3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</row>
    <row r="79" spans="2:103" ht="15" customHeight="1" x14ac:dyDescent="0.3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</row>
    <row r="80" spans="2:103" ht="15" customHeight="1" x14ac:dyDescent="0.3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</row>
    <row r="81" spans="2:103" ht="15" customHeight="1" x14ac:dyDescent="0.3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</row>
    <row r="82" spans="2:103" ht="15" customHeight="1" x14ac:dyDescent="0.3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</row>
    <row r="83" spans="2:103" ht="15" customHeight="1" x14ac:dyDescent="0.3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</row>
    <row r="84" spans="2:103" ht="15" customHeight="1" x14ac:dyDescent="0.3"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</row>
    <row r="85" spans="2:103" ht="15" customHeight="1" x14ac:dyDescent="0.3"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</row>
    <row r="86" spans="2:103" ht="15" customHeight="1" x14ac:dyDescent="0.3"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</row>
    <row r="87" spans="2:103" ht="15" customHeight="1" x14ac:dyDescent="0.3"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</row>
    <row r="88" spans="2:103" ht="15" customHeight="1" x14ac:dyDescent="0.3"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</row>
    <row r="89" spans="2:103" ht="15" customHeight="1" x14ac:dyDescent="0.3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</row>
    <row r="90" spans="2:103" ht="15" customHeight="1" x14ac:dyDescent="0.3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</row>
    <row r="91" spans="2:103" ht="15" customHeight="1" x14ac:dyDescent="0.3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</row>
    <row r="92" spans="2:103" ht="15" customHeight="1" x14ac:dyDescent="0.3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</row>
    <row r="93" spans="2:103" ht="15" customHeight="1" x14ac:dyDescent="0.3"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ignoredErrors>
    <ignoredError sqref="BK8:BM26 BN8:BN28 BO8:BO28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A92"/>
  </sheetPr>
  <dimension ref="A1:BK84"/>
  <sheetViews>
    <sheetView showGridLines="0" zoomScaleNormal="100" workbookViewId="0">
      <pane xSplit="1" ySplit="4" topLeftCell="BC5" activePane="bottomRight" state="frozen"/>
      <selection pane="topRight" activeCell="B1" sqref="B1"/>
      <selection pane="bottomLeft" activeCell="A5" sqref="A5"/>
      <selection pane="bottomRight" activeCell="BK4" sqref="BK4"/>
    </sheetView>
  </sheetViews>
  <sheetFormatPr defaultColWidth="14.6640625" defaultRowHeight="12.75" customHeight="1" x14ac:dyDescent="0.3"/>
  <cols>
    <col min="1" max="1" width="60.44140625" style="4" customWidth="1"/>
    <col min="2" max="51" width="14.6640625" style="3"/>
    <col min="52" max="16384" width="14.6640625" style="4"/>
  </cols>
  <sheetData>
    <row r="1" spans="1:63" ht="50.1" customHeight="1" x14ac:dyDescent="0.3">
      <c r="A1" s="8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BA1" s="9"/>
    </row>
    <row r="2" spans="1:63" s="12" customFormat="1" ht="13.8" x14ac:dyDescent="0.3">
      <c r="A2" s="10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</row>
    <row r="3" spans="1:63" s="14" customFormat="1" ht="13.8" x14ac:dyDescent="0.3">
      <c r="A3" s="10" t="s">
        <v>70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I3" s="13"/>
      <c r="BJ3" s="13"/>
      <c r="BK3" s="13"/>
    </row>
    <row r="4" spans="1:63" s="14" customFormat="1" ht="13.8" x14ac:dyDescent="0.3">
      <c r="A4" s="15" t="s">
        <v>6</v>
      </c>
      <c r="B4" s="36" t="s">
        <v>71</v>
      </c>
      <c r="C4" s="36" t="s">
        <v>72</v>
      </c>
      <c r="D4" s="36" t="s">
        <v>73</v>
      </c>
      <c r="E4" s="36" t="s">
        <v>74</v>
      </c>
      <c r="F4" s="36" t="s">
        <v>75</v>
      </c>
      <c r="G4" s="36" t="s">
        <v>76</v>
      </c>
      <c r="H4" s="36" t="s">
        <v>77</v>
      </c>
      <c r="I4" s="36" t="s">
        <v>78</v>
      </c>
      <c r="J4" s="36" t="s">
        <v>79</v>
      </c>
      <c r="K4" s="36" t="s">
        <v>80</v>
      </c>
      <c r="L4" s="36" t="s">
        <v>81</v>
      </c>
      <c r="M4" s="36" t="s">
        <v>82</v>
      </c>
      <c r="N4" s="36" t="s">
        <v>83</v>
      </c>
      <c r="O4" s="36" t="s">
        <v>84</v>
      </c>
      <c r="P4" s="36" t="s">
        <v>85</v>
      </c>
      <c r="Q4" s="36" t="s">
        <v>86</v>
      </c>
      <c r="R4" s="36" t="s">
        <v>87</v>
      </c>
      <c r="S4" s="36" t="s">
        <v>88</v>
      </c>
      <c r="T4" s="36" t="s">
        <v>89</v>
      </c>
      <c r="U4" s="36" t="s">
        <v>90</v>
      </c>
      <c r="V4" s="36" t="s">
        <v>91</v>
      </c>
      <c r="W4" s="36" t="s">
        <v>92</v>
      </c>
      <c r="X4" s="36" t="s">
        <v>93</v>
      </c>
      <c r="Y4" s="36" t="s">
        <v>94</v>
      </c>
      <c r="Z4" s="36" t="s">
        <v>95</v>
      </c>
      <c r="AA4" s="36" t="s">
        <v>96</v>
      </c>
      <c r="AB4" s="36" t="s">
        <v>97</v>
      </c>
      <c r="AC4" s="36" t="s">
        <v>98</v>
      </c>
      <c r="AD4" s="36" t="s">
        <v>99</v>
      </c>
      <c r="AE4" s="36" t="s">
        <v>100</v>
      </c>
      <c r="AF4" s="36" t="s">
        <v>101</v>
      </c>
      <c r="AG4" s="36" t="s">
        <v>102</v>
      </c>
      <c r="AH4" s="36" t="s">
        <v>103</v>
      </c>
      <c r="AI4" s="36" t="s">
        <v>104</v>
      </c>
      <c r="AJ4" s="36" t="s">
        <v>105</v>
      </c>
      <c r="AK4" s="36" t="s">
        <v>106</v>
      </c>
      <c r="AL4" s="36" t="s">
        <v>107</v>
      </c>
      <c r="AM4" s="36" t="s">
        <v>108</v>
      </c>
      <c r="AN4" s="36" t="s">
        <v>109</v>
      </c>
      <c r="AO4" s="36" t="s">
        <v>110</v>
      </c>
      <c r="AP4" s="36" t="s">
        <v>111</v>
      </c>
      <c r="AQ4" s="36" t="s">
        <v>112</v>
      </c>
      <c r="AR4" s="36" t="s">
        <v>113</v>
      </c>
      <c r="AS4" s="36" t="s">
        <v>114</v>
      </c>
      <c r="AT4" s="36" t="s">
        <v>115</v>
      </c>
      <c r="AU4" s="36" t="s">
        <v>116</v>
      </c>
      <c r="AV4" s="36" t="s">
        <v>117</v>
      </c>
      <c r="AW4" s="36" t="s">
        <v>118</v>
      </c>
      <c r="AX4" s="36" t="s">
        <v>119</v>
      </c>
      <c r="AY4" s="36" t="s">
        <v>120</v>
      </c>
      <c r="AZ4" s="36" t="s">
        <v>121</v>
      </c>
      <c r="BA4" s="36" t="s">
        <v>122</v>
      </c>
      <c r="BB4" s="36" t="s">
        <v>123</v>
      </c>
      <c r="BC4" s="36" t="s">
        <v>124</v>
      </c>
      <c r="BD4" s="36" t="s">
        <v>125</v>
      </c>
      <c r="BE4" s="36" t="s">
        <v>35</v>
      </c>
      <c r="BF4" s="36" t="s">
        <v>36</v>
      </c>
      <c r="BG4" s="36" t="s">
        <v>126</v>
      </c>
      <c r="BH4" s="36" t="s">
        <v>127</v>
      </c>
      <c r="BI4" s="36" t="s">
        <v>276</v>
      </c>
      <c r="BJ4" s="36" t="s">
        <v>282</v>
      </c>
      <c r="BK4" s="36" t="s">
        <v>281</v>
      </c>
    </row>
    <row r="5" spans="1:63" s="19" customFormat="1" ht="18.75" customHeight="1" x14ac:dyDescent="0.3">
      <c r="A5" s="16" t="s">
        <v>7</v>
      </c>
      <c r="B5" s="17">
        <v>1835012</v>
      </c>
      <c r="C5" s="17">
        <v>1831153</v>
      </c>
      <c r="D5" s="17">
        <v>1867214</v>
      </c>
      <c r="E5" s="17">
        <v>1781434</v>
      </c>
      <c r="F5" s="17">
        <v>1815609</v>
      </c>
      <c r="G5" s="17">
        <v>1830633</v>
      </c>
      <c r="H5" s="17">
        <v>1730900</v>
      </c>
      <c r="I5" s="17">
        <v>1614560</v>
      </c>
      <c r="J5" s="17">
        <v>1529535</v>
      </c>
      <c r="K5" s="17">
        <v>1503424</v>
      </c>
      <c r="L5" s="17">
        <v>1456068</v>
      </c>
      <c r="M5" s="17">
        <v>1421130</v>
      </c>
      <c r="N5" s="17">
        <v>1379430</v>
      </c>
      <c r="O5" s="17">
        <v>1330177</v>
      </c>
      <c r="P5" s="17">
        <v>1309961</v>
      </c>
      <c r="Q5" s="17">
        <v>1288996</v>
      </c>
      <c r="R5" s="17">
        <v>1297272</v>
      </c>
      <c r="S5" s="17">
        <v>1188323</v>
      </c>
      <c r="T5" s="17">
        <v>1263875</v>
      </c>
      <c r="U5" s="17">
        <v>1218718</v>
      </c>
      <c r="V5" s="17">
        <v>1177109</v>
      </c>
      <c r="W5" s="17">
        <v>1140307</v>
      </c>
      <c r="X5" s="17">
        <v>1146058</v>
      </c>
      <c r="Y5" s="17">
        <v>1084120</v>
      </c>
      <c r="Z5" s="17">
        <v>1052227</v>
      </c>
      <c r="AA5" s="17">
        <v>1089991</v>
      </c>
      <c r="AB5" s="17">
        <v>1087962</v>
      </c>
      <c r="AC5" s="17">
        <v>1075423</v>
      </c>
      <c r="AD5" s="17">
        <v>1071682</v>
      </c>
      <c r="AE5" s="17">
        <v>1174335</v>
      </c>
      <c r="AF5" s="17">
        <v>1222541</v>
      </c>
      <c r="AG5" s="17">
        <v>1242087</v>
      </c>
      <c r="AH5" s="17">
        <v>1348630</v>
      </c>
      <c r="AI5" s="17">
        <v>1371801</v>
      </c>
      <c r="AJ5" s="17">
        <v>1407534</v>
      </c>
      <c r="AK5" s="17">
        <v>1367241</v>
      </c>
      <c r="AL5" s="18">
        <f t="shared" ref="AL5:AX5" si="0">AL6+AL22</f>
        <v>1541677</v>
      </c>
      <c r="AM5" s="18">
        <f t="shared" si="0"/>
        <v>1536109</v>
      </c>
      <c r="AN5" s="18">
        <f t="shared" si="0"/>
        <v>1631501</v>
      </c>
      <c r="AO5" s="18">
        <f t="shared" si="0"/>
        <v>1746708</v>
      </c>
      <c r="AP5" s="18">
        <f t="shared" si="0"/>
        <v>1777114</v>
      </c>
      <c r="AQ5" s="18">
        <f t="shared" si="0"/>
        <v>1790084</v>
      </c>
      <c r="AR5" s="18">
        <f t="shared" si="0"/>
        <v>1900183</v>
      </c>
      <c r="AS5" s="18">
        <f t="shared" si="0"/>
        <v>1954520</v>
      </c>
      <c r="AT5" s="18">
        <f t="shared" si="0"/>
        <v>1923388</v>
      </c>
      <c r="AU5" s="18">
        <f t="shared" si="0"/>
        <v>2024782</v>
      </c>
      <c r="AV5" s="18">
        <f t="shared" si="0"/>
        <v>2177997</v>
      </c>
      <c r="AW5" s="18">
        <f t="shared" si="0"/>
        <v>2244932.9369700942</v>
      </c>
      <c r="AX5" s="18">
        <f t="shared" si="0"/>
        <v>2196496</v>
      </c>
      <c r="AY5" s="18">
        <f t="shared" ref="AY5:BA5" si="1">AY6+AY22</f>
        <v>2275123</v>
      </c>
      <c r="AZ5" s="37">
        <f t="shared" si="1"/>
        <v>2276881</v>
      </c>
      <c r="BA5" s="37">
        <f t="shared" si="1"/>
        <v>2282042</v>
      </c>
      <c r="BB5" s="37">
        <f>BB6+BB22</f>
        <v>2259562</v>
      </c>
      <c r="BC5" s="37">
        <f t="shared" ref="BC5" si="2">BC6+BC22</f>
        <v>2370300</v>
      </c>
      <c r="BD5" s="37">
        <f t="shared" ref="BD5:BE5" si="3">BD6+BD22</f>
        <v>2404813.1544599999</v>
      </c>
      <c r="BE5" s="37">
        <f t="shared" si="3"/>
        <v>2546623.7243600003</v>
      </c>
      <c r="BF5" s="37">
        <f>BF6+BF22-1</f>
        <v>2480497.5068999999</v>
      </c>
      <c r="BG5" s="37">
        <f>BG6+BG22</f>
        <v>2509206</v>
      </c>
      <c r="BH5" s="37">
        <f>BH6+BH22</f>
        <v>2576312</v>
      </c>
      <c r="BI5" s="37">
        <f>BI6+BI22</f>
        <v>2759061</v>
      </c>
      <c r="BJ5" s="37">
        <v>2646547</v>
      </c>
      <c r="BK5" s="37">
        <v>2672855</v>
      </c>
    </row>
    <row r="6" spans="1:63" s="23" customFormat="1" ht="13.8" x14ac:dyDescent="0.3">
      <c r="A6" s="20" t="s">
        <v>8</v>
      </c>
      <c r="B6" s="21">
        <v>961952</v>
      </c>
      <c r="C6" s="21">
        <v>946457</v>
      </c>
      <c r="D6" s="21">
        <v>991637</v>
      </c>
      <c r="E6" s="21">
        <v>950348</v>
      </c>
      <c r="F6" s="21">
        <v>921359</v>
      </c>
      <c r="G6" s="21">
        <v>987406</v>
      </c>
      <c r="H6" s="21">
        <v>911924</v>
      </c>
      <c r="I6" s="21">
        <v>841529</v>
      </c>
      <c r="J6" s="21">
        <v>819894</v>
      </c>
      <c r="K6" s="21">
        <v>790650</v>
      </c>
      <c r="L6" s="21">
        <v>795940</v>
      </c>
      <c r="M6" s="21">
        <v>784796</v>
      </c>
      <c r="N6" s="21">
        <v>761983</v>
      </c>
      <c r="O6" s="21">
        <v>732427</v>
      </c>
      <c r="P6" s="21">
        <v>729644</v>
      </c>
      <c r="Q6" s="21">
        <v>726525</v>
      </c>
      <c r="R6" s="21">
        <v>733013</v>
      </c>
      <c r="S6" s="21">
        <v>637348</v>
      </c>
      <c r="T6" s="21">
        <v>698668</v>
      </c>
      <c r="U6" s="21">
        <v>701532</v>
      </c>
      <c r="V6" s="21">
        <v>675509</v>
      </c>
      <c r="W6" s="21">
        <v>664157</v>
      </c>
      <c r="X6" s="21">
        <v>666283</v>
      </c>
      <c r="Y6" s="21">
        <v>622443</v>
      </c>
      <c r="Z6" s="21">
        <v>605824</v>
      </c>
      <c r="AA6" s="21">
        <v>630895</v>
      </c>
      <c r="AB6" s="21">
        <v>633631</v>
      </c>
      <c r="AC6" s="21">
        <v>592193</v>
      </c>
      <c r="AD6" s="21">
        <v>588232</v>
      </c>
      <c r="AE6" s="21">
        <v>641680</v>
      </c>
      <c r="AF6" s="21">
        <v>681559</v>
      </c>
      <c r="AG6" s="21">
        <v>697357</v>
      </c>
      <c r="AH6" s="21">
        <v>786334</v>
      </c>
      <c r="AI6" s="21">
        <v>806396</v>
      </c>
      <c r="AJ6" s="21">
        <v>823557</v>
      </c>
      <c r="AK6" s="21">
        <v>760182</v>
      </c>
      <c r="AL6" s="22">
        <f t="shared" ref="AL6:AX6" si="4">AL7+AL8+AL10+AL11+AL14+AL15+AL16</f>
        <v>877359</v>
      </c>
      <c r="AM6" s="22">
        <f t="shared" si="4"/>
        <v>879539</v>
      </c>
      <c r="AN6" s="22">
        <f t="shared" si="4"/>
        <v>938737</v>
      </c>
      <c r="AO6" s="22">
        <f t="shared" si="4"/>
        <v>1068695</v>
      </c>
      <c r="AP6" s="22">
        <f t="shared" si="4"/>
        <v>1080877</v>
      </c>
      <c r="AQ6" s="22">
        <f t="shared" si="4"/>
        <v>1092746</v>
      </c>
      <c r="AR6" s="22">
        <f t="shared" si="4"/>
        <v>1137982</v>
      </c>
      <c r="AS6" s="22">
        <f t="shared" si="4"/>
        <v>1164282</v>
      </c>
      <c r="AT6" s="22">
        <f t="shared" si="4"/>
        <v>1147778</v>
      </c>
      <c r="AU6" s="22">
        <f t="shared" si="4"/>
        <v>1229703</v>
      </c>
      <c r="AV6" s="22">
        <f t="shared" si="4"/>
        <v>1326286</v>
      </c>
      <c r="AW6" s="22">
        <f t="shared" si="4"/>
        <v>1388933.936970094</v>
      </c>
      <c r="AX6" s="22">
        <f t="shared" si="4"/>
        <v>1341221</v>
      </c>
      <c r="AY6" s="22">
        <f t="shared" ref="AY6:BA6" si="5">AY7+AY8+AY10+AY11+AY14+AY15+AY16</f>
        <v>1410441</v>
      </c>
      <c r="AZ6" s="38">
        <f t="shared" si="5"/>
        <v>1396962</v>
      </c>
      <c r="BA6" s="38">
        <f t="shared" si="5"/>
        <v>1400895</v>
      </c>
      <c r="BB6" s="38">
        <f t="shared" ref="BB6:BC6" si="6">BB7+BB8+BB10+BB11+BB14+BB15+BB16</f>
        <v>1386561</v>
      </c>
      <c r="BC6" s="38">
        <f t="shared" si="6"/>
        <v>1451674</v>
      </c>
      <c r="BD6" s="38">
        <f t="shared" ref="BD6:BE6" si="7">BD7+BD8+BD10+BD11+BD14+BD15+BD16</f>
        <v>1450751.50138</v>
      </c>
      <c r="BE6" s="38">
        <f t="shared" si="7"/>
        <v>1576065.8786199999</v>
      </c>
      <c r="BF6" s="38">
        <f t="shared" ref="BF6:BG6" si="8">BF7+BF8+BF10+BF11+BF14+BF15+BF16</f>
        <v>1512376.49746</v>
      </c>
      <c r="BG6" s="38">
        <f t="shared" si="8"/>
        <v>1498555</v>
      </c>
      <c r="BH6" s="38">
        <f t="shared" ref="BH6:BI6" si="9">BH7+BH8+BH10+BH11+BH14+BH15+BH16</f>
        <v>1537432</v>
      </c>
      <c r="BI6" s="38">
        <f t="shared" si="9"/>
        <v>1715048</v>
      </c>
      <c r="BJ6" s="38">
        <v>1623554</v>
      </c>
      <c r="BK6" s="38">
        <v>1617693</v>
      </c>
    </row>
    <row r="7" spans="1:63" s="27" customFormat="1" ht="12.75" customHeight="1" x14ac:dyDescent="0.3">
      <c r="A7" s="24" t="s">
        <v>9</v>
      </c>
      <c r="B7" s="25">
        <v>196149</v>
      </c>
      <c r="C7" s="25">
        <v>166756</v>
      </c>
      <c r="D7" s="25">
        <v>188059</v>
      </c>
      <c r="E7" s="25">
        <v>162813</v>
      </c>
      <c r="F7" s="25">
        <v>90602</v>
      </c>
      <c r="G7" s="25">
        <v>130191</v>
      </c>
      <c r="H7" s="25">
        <v>88769</v>
      </c>
      <c r="I7" s="25">
        <v>84232</v>
      </c>
      <c r="J7" s="25">
        <v>81012</v>
      </c>
      <c r="K7" s="25">
        <v>88194</v>
      </c>
      <c r="L7" s="25">
        <v>105144</v>
      </c>
      <c r="M7" s="25">
        <v>107232</v>
      </c>
      <c r="N7" s="25">
        <v>102779</v>
      </c>
      <c r="O7" s="25">
        <v>79115</v>
      </c>
      <c r="P7" s="25">
        <v>98819</v>
      </c>
      <c r="Q7" s="25">
        <v>145580</v>
      </c>
      <c r="R7" s="25">
        <v>161979</v>
      </c>
      <c r="S7" s="25">
        <v>71959</v>
      </c>
      <c r="T7" s="25">
        <v>96569</v>
      </c>
      <c r="U7" s="25">
        <v>144581</v>
      </c>
      <c r="V7" s="25">
        <v>141698</v>
      </c>
      <c r="W7" s="25">
        <v>143205</v>
      </c>
      <c r="X7" s="25">
        <v>139721</v>
      </c>
      <c r="Y7" s="25">
        <v>122341</v>
      </c>
      <c r="Z7" s="25">
        <v>87214</v>
      </c>
      <c r="AA7" s="25">
        <v>122120</v>
      </c>
      <c r="AB7" s="25">
        <v>128420</v>
      </c>
      <c r="AC7" s="25">
        <v>105682</v>
      </c>
      <c r="AD7" s="25">
        <v>87032</v>
      </c>
      <c r="AE7" s="25">
        <v>66455</v>
      </c>
      <c r="AF7" s="25">
        <v>63951</v>
      </c>
      <c r="AG7" s="25">
        <v>100428</v>
      </c>
      <c r="AH7" s="25">
        <v>67512</v>
      </c>
      <c r="AI7" s="25">
        <v>74564</v>
      </c>
      <c r="AJ7" s="25">
        <v>153621</v>
      </c>
      <c r="AK7" s="25">
        <v>147807</v>
      </c>
      <c r="AL7" s="25">
        <v>165069</v>
      </c>
      <c r="AM7" s="25">
        <v>137711</v>
      </c>
      <c r="AN7" s="26">
        <v>180472</v>
      </c>
      <c r="AO7" s="26">
        <v>195418</v>
      </c>
      <c r="AP7" s="26">
        <v>147735</v>
      </c>
      <c r="AQ7" s="26">
        <v>110676</v>
      </c>
      <c r="AR7" s="26">
        <v>63188</v>
      </c>
      <c r="AS7" s="26">
        <v>99911</v>
      </c>
      <c r="AT7" s="26">
        <v>89032</v>
      </c>
      <c r="AU7" s="26">
        <v>89609</v>
      </c>
      <c r="AV7" s="26">
        <v>109497</v>
      </c>
      <c r="AW7" s="26">
        <v>131999</v>
      </c>
      <c r="AX7" s="26">
        <v>180990</v>
      </c>
      <c r="AY7" s="26">
        <v>247248</v>
      </c>
      <c r="AZ7" s="26">
        <v>260649</v>
      </c>
      <c r="BA7" s="26">
        <v>282418</v>
      </c>
      <c r="BB7" s="26">
        <v>239768</v>
      </c>
      <c r="BC7" s="39">
        <v>285288</v>
      </c>
      <c r="BD7" s="26">
        <v>181225.83494000003</v>
      </c>
      <c r="BE7" s="26">
        <v>262220.08895</v>
      </c>
      <c r="BF7" s="26">
        <v>242362.93887000001</v>
      </c>
      <c r="BG7" s="26">
        <v>195239</v>
      </c>
      <c r="BH7" s="26">
        <v>204420</v>
      </c>
      <c r="BI7" s="26">
        <v>376534</v>
      </c>
      <c r="BJ7" s="26">
        <v>345218</v>
      </c>
      <c r="BK7" s="26">
        <v>340523</v>
      </c>
    </row>
    <row r="8" spans="1:63" s="27" customFormat="1" ht="12.75" customHeight="1" x14ac:dyDescent="0.3">
      <c r="A8" s="24" t="s">
        <v>10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21365</v>
      </c>
      <c r="AA8" s="25">
        <v>15143</v>
      </c>
      <c r="AB8" s="25">
        <v>16592</v>
      </c>
      <c r="AC8" s="25">
        <v>13670</v>
      </c>
      <c r="AD8" s="25">
        <v>0</v>
      </c>
      <c r="AE8" s="25">
        <v>475</v>
      </c>
      <c r="AF8" s="25">
        <v>481</v>
      </c>
      <c r="AG8" s="25">
        <v>489</v>
      </c>
      <c r="AH8" s="25">
        <v>659</v>
      </c>
      <c r="AI8" s="25">
        <v>668</v>
      </c>
      <c r="AJ8" s="25">
        <v>676</v>
      </c>
      <c r="AK8" s="25">
        <v>683</v>
      </c>
      <c r="AL8" s="25">
        <v>3656</v>
      </c>
      <c r="AM8" s="25">
        <v>519</v>
      </c>
      <c r="AN8" s="26">
        <v>12097</v>
      </c>
      <c r="AO8" s="26">
        <v>127166</v>
      </c>
      <c r="AP8" s="26">
        <v>99444</v>
      </c>
      <c r="AQ8" s="26">
        <v>54257</v>
      </c>
      <c r="AR8" s="26">
        <v>50283</v>
      </c>
      <c r="AS8" s="26">
        <v>74786</v>
      </c>
      <c r="AT8" s="26">
        <v>65786</v>
      </c>
      <c r="AU8" s="26">
        <v>42537</v>
      </c>
      <c r="AV8" s="26">
        <v>43471</v>
      </c>
      <c r="AW8" s="26">
        <v>118814</v>
      </c>
      <c r="AX8" s="26">
        <v>22362</v>
      </c>
      <c r="AY8" s="26">
        <v>36789</v>
      </c>
      <c r="AZ8" s="26">
        <v>32188</v>
      </c>
      <c r="BA8" s="26">
        <v>32066</v>
      </c>
      <c r="BB8" s="26">
        <v>61100</v>
      </c>
      <c r="BC8" s="39">
        <v>16734</v>
      </c>
      <c r="BD8" s="26">
        <v>58348.384669999999</v>
      </c>
      <c r="BE8" s="26">
        <v>99475.766060000009</v>
      </c>
      <c r="BF8" s="26">
        <v>52590.620189999994</v>
      </c>
      <c r="BG8" s="26">
        <v>51233</v>
      </c>
      <c r="BH8" s="26">
        <v>59793</v>
      </c>
      <c r="BI8" s="26">
        <v>99567</v>
      </c>
      <c r="BJ8" s="26">
        <v>38240</v>
      </c>
      <c r="BK8" s="26">
        <v>27762</v>
      </c>
    </row>
    <row r="9" spans="1:63" s="27" customFormat="1" ht="12.75" customHeight="1" x14ac:dyDescent="0.3">
      <c r="A9" s="24" t="s">
        <v>11</v>
      </c>
      <c r="B9" s="26">
        <v>424906</v>
      </c>
      <c r="C9" s="26">
        <v>426186</v>
      </c>
      <c r="D9" s="26">
        <v>433611</v>
      </c>
      <c r="E9" s="25">
        <v>428626</v>
      </c>
      <c r="F9" s="25">
        <v>428644</v>
      </c>
      <c r="G9" s="25">
        <v>419595</v>
      </c>
      <c r="H9" s="25">
        <v>420695</v>
      </c>
      <c r="I9" s="25">
        <v>439291</v>
      </c>
      <c r="J9" s="25">
        <v>403264</v>
      </c>
      <c r="K9" s="25">
        <v>379092</v>
      </c>
      <c r="L9" s="25">
        <v>371987</v>
      </c>
      <c r="M9" s="25">
        <v>363805</v>
      </c>
      <c r="N9" s="25">
        <v>320935</v>
      </c>
      <c r="O9" s="25">
        <v>300902</v>
      </c>
      <c r="P9" s="25">
        <v>290407</v>
      </c>
      <c r="Q9" s="25">
        <v>279498</v>
      </c>
      <c r="R9" s="25">
        <v>252168</v>
      </c>
      <c r="S9" s="25">
        <v>228001</v>
      </c>
      <c r="T9" s="25">
        <v>237818</v>
      </c>
      <c r="U9" s="25">
        <v>243034</v>
      </c>
      <c r="V9" s="25">
        <v>222629</v>
      </c>
      <c r="W9" s="25">
        <v>213199</v>
      </c>
      <c r="X9" s="25">
        <v>211602</v>
      </c>
      <c r="Y9" s="25">
        <v>196572</v>
      </c>
      <c r="Z9" s="25">
        <v>209137</v>
      </c>
      <c r="AA9" s="25">
        <v>205747</v>
      </c>
      <c r="AB9" s="25">
        <v>199814</v>
      </c>
      <c r="AC9" s="25">
        <v>208417</v>
      </c>
      <c r="AD9" s="25">
        <v>201963</v>
      </c>
      <c r="AE9" s="25">
        <v>207524</v>
      </c>
      <c r="AF9" s="25">
        <v>214663</v>
      </c>
      <c r="AG9" s="25">
        <v>255695</v>
      </c>
      <c r="AH9" s="25">
        <v>221525</v>
      </c>
      <c r="AI9" s="25">
        <v>220946</v>
      </c>
      <c r="AJ9" s="25">
        <v>265780</v>
      </c>
      <c r="AK9" s="25">
        <v>237448</v>
      </c>
      <c r="AL9" s="26">
        <f>AL10+AL11</f>
        <v>245387</v>
      </c>
      <c r="AM9" s="26">
        <f t="shared" ref="AM9:AX9" si="10">AM10+AM11</f>
        <v>272197</v>
      </c>
      <c r="AN9" s="26">
        <f t="shared" si="10"/>
        <v>284035</v>
      </c>
      <c r="AO9" s="26">
        <f t="shared" si="10"/>
        <v>317677</v>
      </c>
      <c r="AP9" s="26">
        <f t="shared" si="10"/>
        <v>296824</v>
      </c>
      <c r="AQ9" s="26">
        <f t="shared" si="10"/>
        <v>322938</v>
      </c>
      <c r="AR9" s="26">
        <f t="shared" si="10"/>
        <v>341606</v>
      </c>
      <c r="AS9" s="26">
        <f t="shared" si="10"/>
        <v>390727</v>
      </c>
      <c r="AT9" s="26">
        <f t="shared" si="10"/>
        <v>358088</v>
      </c>
      <c r="AU9" s="26">
        <f t="shared" si="10"/>
        <v>394114</v>
      </c>
      <c r="AV9" s="26">
        <f t="shared" si="10"/>
        <v>386224</v>
      </c>
      <c r="AW9" s="26">
        <f t="shared" si="10"/>
        <v>438316</v>
      </c>
      <c r="AX9" s="26">
        <f t="shared" si="10"/>
        <v>358212</v>
      </c>
      <c r="AY9" s="26">
        <v>355524</v>
      </c>
      <c r="AZ9" s="26">
        <v>354092</v>
      </c>
      <c r="BA9" s="26">
        <v>446244</v>
      </c>
      <c r="BB9" s="26">
        <v>397892</v>
      </c>
      <c r="BC9" s="39">
        <v>415817</v>
      </c>
      <c r="BD9" s="26">
        <v>383108.68767000001</v>
      </c>
      <c r="BE9" s="26">
        <v>438775.47456999996</v>
      </c>
      <c r="BF9" s="26">
        <v>404285</v>
      </c>
      <c r="BG9" s="26">
        <v>417372</v>
      </c>
      <c r="BH9" s="26">
        <v>434753</v>
      </c>
      <c r="BI9" s="26">
        <f>SUM(BI10:BI11)</f>
        <v>452296</v>
      </c>
      <c r="BJ9" s="26">
        <v>404112</v>
      </c>
      <c r="BK9" s="26">
        <v>423141</v>
      </c>
    </row>
    <row r="10" spans="1:63" s="27" customFormat="1" ht="12.75" customHeight="1" x14ac:dyDescent="0.3">
      <c r="A10" s="28" t="s">
        <v>12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141833</v>
      </c>
      <c r="AM10" s="25">
        <v>157429</v>
      </c>
      <c r="AN10" s="26">
        <v>156057</v>
      </c>
      <c r="AO10" s="26">
        <v>186183</v>
      </c>
      <c r="AP10" s="26">
        <v>161805</v>
      </c>
      <c r="AQ10" s="26">
        <v>181648</v>
      </c>
      <c r="AR10" s="26">
        <v>193624</v>
      </c>
      <c r="AS10" s="26">
        <v>237952</v>
      </c>
      <c r="AT10" s="26">
        <v>204784</v>
      </c>
      <c r="AU10" s="26">
        <v>241373</v>
      </c>
      <c r="AV10" s="26">
        <v>233521</v>
      </c>
      <c r="AW10" s="26">
        <v>275323</v>
      </c>
      <c r="AX10" s="26">
        <v>190284</v>
      </c>
      <c r="AY10" s="26">
        <v>185205</v>
      </c>
      <c r="AZ10" s="26">
        <v>185106</v>
      </c>
      <c r="BA10" s="26">
        <v>275423</v>
      </c>
      <c r="BB10" s="26">
        <v>228379</v>
      </c>
      <c r="BC10" s="39">
        <v>246450</v>
      </c>
      <c r="BD10" s="26">
        <v>219217.59686000002</v>
      </c>
      <c r="BE10" s="26">
        <v>261258.65163000001</v>
      </c>
      <c r="BF10" s="26">
        <v>221429</v>
      </c>
      <c r="BG10" s="26">
        <v>245961</v>
      </c>
      <c r="BH10" s="26">
        <v>263776</v>
      </c>
      <c r="BI10" s="26">
        <v>277518</v>
      </c>
      <c r="BJ10" s="26">
        <v>235454</v>
      </c>
      <c r="BK10" s="26">
        <v>250825</v>
      </c>
    </row>
    <row r="11" spans="1:63" s="27" customFormat="1" ht="12.75" customHeight="1" x14ac:dyDescent="0.3">
      <c r="A11" s="28" t="s">
        <v>13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103554</v>
      </c>
      <c r="AM11" s="25">
        <v>114768</v>
      </c>
      <c r="AN11" s="26">
        <v>127978</v>
      </c>
      <c r="AO11" s="26">
        <v>131494</v>
      </c>
      <c r="AP11" s="26">
        <v>135019</v>
      </c>
      <c r="AQ11" s="26">
        <v>141290</v>
      </c>
      <c r="AR11" s="26">
        <v>147982</v>
      </c>
      <c r="AS11" s="26">
        <v>152775</v>
      </c>
      <c r="AT11" s="26">
        <v>153304</v>
      </c>
      <c r="AU11" s="26">
        <v>152741</v>
      </c>
      <c r="AV11" s="26">
        <v>152703</v>
      </c>
      <c r="AW11" s="26">
        <v>162993</v>
      </c>
      <c r="AX11" s="26">
        <v>167928</v>
      </c>
      <c r="AY11" s="26">
        <v>170319</v>
      </c>
      <c r="AZ11" s="26">
        <v>168986</v>
      </c>
      <c r="BA11" s="26">
        <v>170821</v>
      </c>
      <c r="BB11" s="26">
        <v>169513</v>
      </c>
      <c r="BC11" s="39">
        <v>169367</v>
      </c>
      <c r="BD11" s="26">
        <v>163891.09080999999</v>
      </c>
      <c r="BE11" s="26">
        <v>177516.82293999998</v>
      </c>
      <c r="BF11" s="26">
        <v>182856.24766999998</v>
      </c>
      <c r="BG11" s="26">
        <v>171411</v>
      </c>
      <c r="BH11" s="26">
        <v>170977</v>
      </c>
      <c r="BI11" s="26">
        <v>174778</v>
      </c>
      <c r="BJ11" s="26">
        <v>168658</v>
      </c>
      <c r="BK11" s="26">
        <v>172316</v>
      </c>
    </row>
    <row r="12" spans="1:63" s="27" customFormat="1" ht="12.75" customHeight="1" x14ac:dyDescent="0.3">
      <c r="A12" s="24" t="s">
        <v>21</v>
      </c>
      <c r="B12" s="25">
        <v>15349</v>
      </c>
      <c r="C12" s="25">
        <v>20467</v>
      </c>
      <c r="D12" s="25">
        <v>25107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280497</v>
      </c>
      <c r="L12" s="25">
        <v>268546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39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</row>
    <row r="13" spans="1:63" s="27" customFormat="1" ht="12.75" customHeight="1" x14ac:dyDescent="0.3">
      <c r="A13" s="24" t="s">
        <v>18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14931</v>
      </c>
      <c r="AH13" s="29">
        <v>20116</v>
      </c>
      <c r="AI13" s="29">
        <v>21433</v>
      </c>
      <c r="AJ13" s="29">
        <v>20614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  <c r="AX13" s="30">
        <v>0</v>
      </c>
      <c r="AY13" s="26">
        <v>0</v>
      </c>
      <c r="AZ13" s="26">
        <v>0</v>
      </c>
      <c r="BA13" s="26">
        <v>0</v>
      </c>
      <c r="BB13" s="26">
        <v>0</v>
      </c>
      <c r="BC13" s="39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</row>
    <row r="14" spans="1:63" s="27" customFormat="1" ht="12.75" customHeight="1" x14ac:dyDescent="0.3">
      <c r="A14" s="24" t="s">
        <v>14</v>
      </c>
      <c r="B14" s="25">
        <v>307200</v>
      </c>
      <c r="C14" s="25">
        <v>317994</v>
      </c>
      <c r="D14" s="25">
        <v>331386</v>
      </c>
      <c r="E14" s="25">
        <v>314355</v>
      </c>
      <c r="F14" s="25">
        <v>353046</v>
      </c>
      <c r="G14" s="25">
        <v>381709</v>
      </c>
      <c r="H14" s="25">
        <v>357489</v>
      </c>
      <c r="I14" s="25">
        <v>279095</v>
      </c>
      <c r="J14" s="25">
        <v>291757</v>
      </c>
      <c r="K14" s="25">
        <v>282403</v>
      </c>
      <c r="L14" s="25">
        <v>280220</v>
      </c>
      <c r="M14" s="25">
        <v>274066</v>
      </c>
      <c r="N14" s="25">
        <v>295389</v>
      </c>
      <c r="O14" s="25">
        <v>313134</v>
      </c>
      <c r="P14" s="25">
        <v>298983</v>
      </c>
      <c r="Q14" s="25">
        <v>262035</v>
      </c>
      <c r="R14" s="25">
        <v>279213</v>
      </c>
      <c r="S14" s="25">
        <v>294281</v>
      </c>
      <c r="T14" s="25">
        <v>324603</v>
      </c>
      <c r="U14" s="25">
        <v>267786</v>
      </c>
      <c r="V14" s="25">
        <v>269888</v>
      </c>
      <c r="W14" s="25">
        <v>266856</v>
      </c>
      <c r="X14" s="25">
        <v>271858</v>
      </c>
      <c r="Y14" s="25">
        <v>264587</v>
      </c>
      <c r="Z14" s="25">
        <v>250036</v>
      </c>
      <c r="AA14" s="25">
        <v>257042</v>
      </c>
      <c r="AB14" s="25">
        <v>263327</v>
      </c>
      <c r="AC14" s="25">
        <v>241891</v>
      </c>
      <c r="AD14" s="25">
        <v>273233</v>
      </c>
      <c r="AE14" s="25">
        <v>326354</v>
      </c>
      <c r="AF14" s="25">
        <v>350239</v>
      </c>
      <c r="AG14" s="25">
        <v>300547</v>
      </c>
      <c r="AH14" s="25">
        <v>346931</v>
      </c>
      <c r="AI14" s="25">
        <v>380666</v>
      </c>
      <c r="AJ14" s="25">
        <v>366104</v>
      </c>
      <c r="AK14" s="25">
        <v>344878</v>
      </c>
      <c r="AL14" s="25">
        <v>416534</v>
      </c>
      <c r="AM14" s="25">
        <v>415997</v>
      </c>
      <c r="AN14" s="26">
        <v>405514</v>
      </c>
      <c r="AO14" s="26">
        <v>358674</v>
      </c>
      <c r="AP14" s="26">
        <v>457509</v>
      </c>
      <c r="AQ14" s="26">
        <v>511327</v>
      </c>
      <c r="AR14" s="26">
        <v>584342</v>
      </c>
      <c r="AS14" s="26">
        <v>536699</v>
      </c>
      <c r="AT14" s="26">
        <v>575910</v>
      </c>
      <c r="AU14" s="26">
        <v>645892</v>
      </c>
      <c r="AV14" s="26">
        <v>727582</v>
      </c>
      <c r="AW14" s="26">
        <v>640797</v>
      </c>
      <c r="AX14" s="26">
        <v>714432</v>
      </c>
      <c r="AY14" s="26">
        <v>711012</v>
      </c>
      <c r="AZ14" s="26">
        <v>702931</v>
      </c>
      <c r="BA14" s="26">
        <v>607007</v>
      </c>
      <c r="BB14" s="26">
        <v>646105</v>
      </c>
      <c r="BC14" s="39">
        <v>688371</v>
      </c>
      <c r="BD14" s="26">
        <v>782303.80317000009</v>
      </c>
      <c r="BE14" s="26">
        <v>715543.90665999998</v>
      </c>
      <c r="BF14" s="26">
        <v>733466.59717000008</v>
      </c>
      <c r="BG14" s="26">
        <v>742290</v>
      </c>
      <c r="BH14" s="26">
        <v>739316</v>
      </c>
      <c r="BI14" s="26">
        <v>696508</v>
      </c>
      <c r="BJ14" s="26">
        <v>719447</v>
      </c>
      <c r="BK14" s="26">
        <v>717032</v>
      </c>
    </row>
    <row r="15" spans="1:63" s="27" customFormat="1" ht="12.75" customHeight="1" x14ac:dyDescent="0.3">
      <c r="A15" s="24" t="s">
        <v>15</v>
      </c>
      <c r="B15" s="25">
        <v>18348</v>
      </c>
      <c r="C15" s="25">
        <v>15054</v>
      </c>
      <c r="D15" s="25">
        <v>13474</v>
      </c>
      <c r="E15" s="25">
        <v>11854</v>
      </c>
      <c r="F15" s="25">
        <v>13290</v>
      </c>
      <c r="G15" s="25">
        <v>12649</v>
      </c>
      <c r="H15" s="25">
        <v>10442</v>
      </c>
      <c r="I15" s="25">
        <v>10316</v>
      </c>
      <c r="J15" s="25">
        <v>13368</v>
      </c>
      <c r="K15" s="25">
        <v>11453</v>
      </c>
      <c r="L15" s="25">
        <v>8628</v>
      </c>
      <c r="M15" s="25">
        <v>13932</v>
      </c>
      <c r="N15" s="25">
        <v>16146</v>
      </c>
      <c r="O15" s="25">
        <v>15651</v>
      </c>
      <c r="P15" s="25">
        <v>15946</v>
      </c>
      <c r="Q15" s="25">
        <v>17892</v>
      </c>
      <c r="R15" s="25">
        <v>20578</v>
      </c>
      <c r="S15" s="25">
        <v>22970</v>
      </c>
      <c r="T15" s="25">
        <v>23179</v>
      </c>
      <c r="U15" s="25">
        <v>22923</v>
      </c>
      <c r="V15" s="25">
        <v>20514</v>
      </c>
      <c r="W15" s="25">
        <v>20856</v>
      </c>
      <c r="X15" s="25">
        <v>24104</v>
      </c>
      <c r="Y15" s="25">
        <v>24402</v>
      </c>
      <c r="Z15" s="25">
        <v>21879</v>
      </c>
      <c r="AA15" s="25">
        <v>14872</v>
      </c>
      <c r="AB15" s="25">
        <v>12471</v>
      </c>
      <c r="AC15" s="25">
        <v>11780</v>
      </c>
      <c r="AD15" s="25">
        <v>13436</v>
      </c>
      <c r="AE15" s="25">
        <v>26600</v>
      </c>
      <c r="AF15" s="25">
        <v>36671</v>
      </c>
      <c r="AG15" s="25">
        <v>25267</v>
      </c>
      <c r="AH15" s="25">
        <v>43012</v>
      </c>
      <c r="AI15" s="25">
        <v>20420</v>
      </c>
      <c r="AJ15" s="25">
        <v>16762</v>
      </c>
      <c r="AK15" s="25">
        <v>15347</v>
      </c>
      <c r="AL15" s="25">
        <v>30875</v>
      </c>
      <c r="AM15" s="25">
        <v>38001</v>
      </c>
      <c r="AN15" s="26">
        <v>36574</v>
      </c>
      <c r="AO15" s="26">
        <v>51204</v>
      </c>
      <c r="AP15" s="26">
        <v>63506</v>
      </c>
      <c r="AQ15" s="26">
        <v>76193</v>
      </c>
      <c r="AR15" s="26">
        <v>84277</v>
      </c>
      <c r="AS15" s="26">
        <v>48935</v>
      </c>
      <c r="AT15" s="26">
        <v>41583</v>
      </c>
      <c r="AU15" s="26">
        <v>35315</v>
      </c>
      <c r="AV15" s="26">
        <v>39495</v>
      </c>
      <c r="AW15" s="26">
        <v>41880</v>
      </c>
      <c r="AX15" s="26">
        <v>46472</v>
      </c>
      <c r="AY15" s="26">
        <v>36675</v>
      </c>
      <c r="AZ15" s="26">
        <v>25549</v>
      </c>
      <c r="BA15" s="26">
        <v>15928</v>
      </c>
      <c r="BB15" s="26">
        <v>21374</v>
      </c>
      <c r="BC15" s="39">
        <v>22910</v>
      </c>
      <c r="BD15" s="26">
        <v>26302.299400000004</v>
      </c>
      <c r="BE15" s="26">
        <v>18609.262830000003</v>
      </c>
      <c r="BF15" s="26">
        <v>29841.633169999997</v>
      </c>
      <c r="BG15" s="26">
        <v>31495</v>
      </c>
      <c r="BH15" s="26">
        <v>36756</v>
      </c>
      <c r="BI15" s="26">
        <v>21821</v>
      </c>
      <c r="BJ15" s="26">
        <v>29987</v>
      </c>
      <c r="BK15" s="26">
        <v>26709</v>
      </c>
    </row>
    <row r="16" spans="1:63" s="27" customFormat="1" ht="12.75" customHeight="1" x14ac:dyDescent="0.3">
      <c r="A16" s="24" t="s">
        <v>16</v>
      </c>
      <c r="B16" s="25">
        <v>0</v>
      </c>
      <c r="C16" s="25">
        <v>0</v>
      </c>
      <c r="D16" s="25">
        <v>0</v>
      </c>
      <c r="E16" s="25">
        <v>32700</v>
      </c>
      <c r="F16" s="25">
        <v>35777</v>
      </c>
      <c r="G16" s="25">
        <v>43262</v>
      </c>
      <c r="H16" s="25">
        <v>34529</v>
      </c>
      <c r="I16" s="25">
        <v>28595</v>
      </c>
      <c r="J16" s="25">
        <v>30493</v>
      </c>
      <c r="K16" s="25">
        <v>29508</v>
      </c>
      <c r="L16" s="25">
        <v>29961</v>
      </c>
      <c r="M16" s="25">
        <v>25761</v>
      </c>
      <c r="N16" s="25">
        <v>26734</v>
      </c>
      <c r="O16" s="25">
        <v>23625</v>
      </c>
      <c r="P16" s="25">
        <v>25489</v>
      </c>
      <c r="Q16" s="25">
        <v>21520</v>
      </c>
      <c r="R16" s="25">
        <v>19075</v>
      </c>
      <c r="S16" s="25">
        <v>20137</v>
      </c>
      <c r="T16" s="25">
        <v>16499</v>
      </c>
      <c r="U16" s="25">
        <v>23208</v>
      </c>
      <c r="V16" s="25">
        <v>20780</v>
      </c>
      <c r="W16" s="25">
        <v>20041</v>
      </c>
      <c r="X16" s="25">
        <v>18998</v>
      </c>
      <c r="Y16" s="25">
        <v>14541</v>
      </c>
      <c r="Z16" s="25">
        <v>16193</v>
      </c>
      <c r="AA16" s="25">
        <v>15971</v>
      </c>
      <c r="AB16" s="25">
        <v>13007</v>
      </c>
      <c r="AC16" s="25">
        <v>10753</v>
      </c>
      <c r="AD16" s="25">
        <v>12568</v>
      </c>
      <c r="AE16" s="25">
        <v>14272</v>
      </c>
      <c r="AF16" s="25">
        <v>15554</v>
      </c>
      <c r="AG16" s="25">
        <v>14931</v>
      </c>
      <c r="AH16" s="25">
        <v>106695</v>
      </c>
      <c r="AI16" s="25">
        <v>109132</v>
      </c>
      <c r="AJ16" s="25">
        <v>20614</v>
      </c>
      <c r="AK16" s="25">
        <v>14019</v>
      </c>
      <c r="AL16" s="25">
        <v>15838</v>
      </c>
      <c r="AM16" s="25">
        <v>15114</v>
      </c>
      <c r="AN16" s="26">
        <v>20045</v>
      </c>
      <c r="AO16" s="26">
        <v>18556</v>
      </c>
      <c r="AP16" s="26">
        <v>15859</v>
      </c>
      <c r="AQ16" s="26">
        <v>17355</v>
      </c>
      <c r="AR16" s="26">
        <v>14286</v>
      </c>
      <c r="AS16" s="26">
        <v>13224</v>
      </c>
      <c r="AT16" s="26">
        <v>17379</v>
      </c>
      <c r="AU16" s="26">
        <v>22236</v>
      </c>
      <c r="AV16" s="26">
        <v>20017</v>
      </c>
      <c r="AW16" s="26">
        <v>17127.936970094001</v>
      </c>
      <c r="AX16" s="26">
        <v>18753</v>
      </c>
      <c r="AY16" s="26">
        <v>23193</v>
      </c>
      <c r="AZ16" s="26">
        <v>21553</v>
      </c>
      <c r="BA16" s="26">
        <v>17232</v>
      </c>
      <c r="BB16" s="26">
        <v>20322</v>
      </c>
      <c r="BC16" s="39">
        <v>22554</v>
      </c>
      <c r="BD16" s="26">
        <v>19462.49153000001</v>
      </c>
      <c r="BE16" s="26">
        <f>SUM(BE17:BE21)</f>
        <v>41441.379549999998</v>
      </c>
      <c r="BF16" s="26">
        <f>SUM(BF17:BF21)</f>
        <v>49829.46039</v>
      </c>
      <c r="BG16" s="26">
        <v>60926</v>
      </c>
      <c r="BH16" s="26">
        <v>62394</v>
      </c>
      <c r="BI16" s="26">
        <f t="shared" ref="BI16" si="11">SUM(BI17:BI21)</f>
        <v>68322</v>
      </c>
      <c r="BJ16" s="26">
        <v>86550</v>
      </c>
      <c r="BK16" s="26">
        <v>82526</v>
      </c>
    </row>
    <row r="17" spans="1:63" s="27" customFormat="1" ht="12.75" customHeight="1" x14ac:dyDescent="0.3">
      <c r="A17" s="28" t="s">
        <v>22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106695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6">
        <v>0</v>
      </c>
      <c r="AQ17" s="26"/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39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</row>
    <row r="18" spans="1:63" s="31" customFormat="1" ht="12.75" customHeight="1" x14ac:dyDescent="0.3">
      <c r="A18" s="24" t="s">
        <v>19</v>
      </c>
      <c r="B18" s="25" t="s">
        <v>0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  <c r="J18" s="25" t="s">
        <v>0</v>
      </c>
      <c r="K18" s="25" t="s">
        <v>0</v>
      </c>
      <c r="L18" s="25" t="s">
        <v>0</v>
      </c>
      <c r="M18" s="25" t="s">
        <v>0</v>
      </c>
      <c r="N18" s="25" t="s">
        <v>0</v>
      </c>
      <c r="O18" s="25" t="s">
        <v>0</v>
      </c>
      <c r="P18" s="25" t="s">
        <v>0</v>
      </c>
      <c r="Q18" s="25" t="s">
        <v>0</v>
      </c>
      <c r="R18" s="25" t="s">
        <v>0</v>
      </c>
      <c r="S18" s="25" t="s">
        <v>0</v>
      </c>
      <c r="T18" s="25" t="s">
        <v>0</v>
      </c>
      <c r="U18" s="25" t="s">
        <v>0</v>
      </c>
      <c r="V18" s="25" t="s">
        <v>0</v>
      </c>
      <c r="W18" s="25" t="s">
        <v>0</v>
      </c>
      <c r="X18" s="25" t="s">
        <v>0</v>
      </c>
      <c r="Y18" s="25" t="s">
        <v>0</v>
      </c>
      <c r="Z18" s="25" t="s">
        <v>0</v>
      </c>
      <c r="AA18" s="25" t="s">
        <v>0</v>
      </c>
      <c r="AB18" s="25" t="s">
        <v>0</v>
      </c>
      <c r="AC18" s="25" t="s">
        <v>0</v>
      </c>
      <c r="AD18" s="25" t="s">
        <v>0</v>
      </c>
      <c r="AE18" s="25" t="s">
        <v>0</v>
      </c>
      <c r="AF18" s="25" t="s">
        <v>0</v>
      </c>
      <c r="AG18" s="25">
        <v>0</v>
      </c>
      <c r="AH18" s="25">
        <v>0</v>
      </c>
      <c r="AI18" s="25">
        <v>0</v>
      </c>
      <c r="AJ18" s="25">
        <v>0</v>
      </c>
      <c r="AK18" s="25" t="s">
        <v>0</v>
      </c>
      <c r="AL18" s="25" t="s">
        <v>0</v>
      </c>
      <c r="AM18" s="25" t="s">
        <v>0</v>
      </c>
      <c r="AN18" s="25" t="s">
        <v>0</v>
      </c>
      <c r="AO18" s="25" t="s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39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0</v>
      </c>
      <c r="BJ18" s="26">
        <v>0</v>
      </c>
      <c r="BK18" s="26">
        <v>0</v>
      </c>
    </row>
    <row r="19" spans="1:63" s="27" customFormat="1" ht="12.75" customHeight="1" x14ac:dyDescent="0.3">
      <c r="A19" s="24" t="s">
        <v>20</v>
      </c>
      <c r="B19" s="25" t="s">
        <v>0</v>
      </c>
      <c r="C19" s="25" t="s">
        <v>0</v>
      </c>
      <c r="D19" s="25" t="s">
        <v>0</v>
      </c>
      <c r="E19" s="25" t="s">
        <v>0</v>
      </c>
      <c r="F19" s="25" t="s">
        <v>0</v>
      </c>
      <c r="G19" s="25" t="s">
        <v>0</v>
      </c>
      <c r="H19" s="25" t="s">
        <v>0</v>
      </c>
      <c r="I19" s="25" t="s">
        <v>0</v>
      </c>
      <c r="J19" s="25" t="s">
        <v>0</v>
      </c>
      <c r="K19" s="25" t="s">
        <v>0</v>
      </c>
      <c r="L19" s="25" t="s">
        <v>0</v>
      </c>
      <c r="M19" s="25" t="s">
        <v>0</v>
      </c>
      <c r="N19" s="25" t="s">
        <v>0</v>
      </c>
      <c r="O19" s="25" t="s">
        <v>0</v>
      </c>
      <c r="P19" s="25" t="s">
        <v>0</v>
      </c>
      <c r="Q19" s="25" t="s">
        <v>0</v>
      </c>
      <c r="R19" s="25" t="s">
        <v>0</v>
      </c>
      <c r="S19" s="25" t="s">
        <v>0</v>
      </c>
      <c r="T19" s="25" t="s">
        <v>0</v>
      </c>
      <c r="U19" s="25" t="s">
        <v>0</v>
      </c>
      <c r="V19" s="25" t="s">
        <v>0</v>
      </c>
      <c r="W19" s="25" t="s">
        <v>0</v>
      </c>
      <c r="X19" s="25" t="s">
        <v>0</v>
      </c>
      <c r="Y19" s="25" t="s">
        <v>0</v>
      </c>
      <c r="Z19" s="25" t="s">
        <v>0</v>
      </c>
      <c r="AA19" s="25" t="s">
        <v>0</v>
      </c>
      <c r="AB19" s="25" t="s">
        <v>0</v>
      </c>
      <c r="AC19" s="25" t="s">
        <v>0</v>
      </c>
      <c r="AD19" s="25" t="s">
        <v>0</v>
      </c>
      <c r="AE19" s="25" t="s">
        <v>0</v>
      </c>
      <c r="AF19" s="25" t="s">
        <v>0</v>
      </c>
      <c r="AG19" s="25">
        <v>0</v>
      </c>
      <c r="AH19" s="25">
        <v>86579</v>
      </c>
      <c r="AI19" s="25">
        <v>87699</v>
      </c>
      <c r="AJ19" s="25">
        <v>0</v>
      </c>
      <c r="AK19" s="25" t="s">
        <v>0</v>
      </c>
      <c r="AL19" s="25" t="s">
        <v>0</v>
      </c>
      <c r="AM19" s="25" t="s">
        <v>0</v>
      </c>
      <c r="AN19" s="25" t="s">
        <v>0</v>
      </c>
      <c r="AO19" s="25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39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</row>
    <row r="20" spans="1:63" s="27" customFormat="1" ht="12.75" customHeight="1" x14ac:dyDescent="0.3">
      <c r="A20" s="24" t="s">
        <v>37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6"/>
      <c r="AQ20" s="26"/>
      <c r="AR20" s="26"/>
      <c r="AS20" s="26"/>
      <c r="AT20" s="26"/>
      <c r="AU20" s="26"/>
      <c r="AV20" s="26"/>
      <c r="AW20" s="26"/>
      <c r="AX20" s="26"/>
      <c r="AY20" s="26">
        <v>0</v>
      </c>
      <c r="AZ20" s="26">
        <v>0</v>
      </c>
      <c r="BA20" s="26">
        <v>0</v>
      </c>
      <c r="BB20" s="26">
        <v>0</v>
      </c>
      <c r="BC20" s="39"/>
      <c r="BD20" s="26">
        <v>0</v>
      </c>
      <c r="BE20" s="26">
        <v>22987</v>
      </c>
      <c r="BF20" s="26">
        <v>24287</v>
      </c>
      <c r="BG20" s="26">
        <v>26766</v>
      </c>
      <c r="BH20" s="26">
        <v>30900</v>
      </c>
      <c r="BI20" s="26">
        <v>42942</v>
      </c>
      <c r="BJ20" s="26">
        <v>57303</v>
      </c>
      <c r="BK20" s="26">
        <v>53380</v>
      </c>
    </row>
    <row r="21" spans="1:63" s="27" customFormat="1" ht="12.75" customHeight="1" x14ac:dyDescent="0.3">
      <c r="A21" s="24" t="s">
        <v>34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28595</v>
      </c>
      <c r="J21" s="29">
        <v>0</v>
      </c>
      <c r="K21" s="29">
        <v>29508</v>
      </c>
      <c r="L21" s="29">
        <v>29961</v>
      </c>
      <c r="M21" s="29">
        <v>25761</v>
      </c>
      <c r="N21" s="29">
        <v>0</v>
      </c>
      <c r="O21" s="29">
        <v>0</v>
      </c>
      <c r="P21" s="29">
        <v>0</v>
      </c>
      <c r="Q21" s="29">
        <v>21520</v>
      </c>
      <c r="R21" s="29">
        <v>19075</v>
      </c>
      <c r="S21" s="29">
        <v>20137</v>
      </c>
      <c r="T21" s="29">
        <v>16499</v>
      </c>
      <c r="U21" s="29">
        <v>23208</v>
      </c>
      <c r="V21" s="29">
        <v>20780</v>
      </c>
      <c r="W21" s="29">
        <v>20041</v>
      </c>
      <c r="X21" s="29">
        <v>18998</v>
      </c>
      <c r="Y21" s="29">
        <v>0</v>
      </c>
      <c r="Z21" s="29">
        <v>16193</v>
      </c>
      <c r="AA21" s="29">
        <v>15971</v>
      </c>
      <c r="AB21" s="29">
        <v>13007</v>
      </c>
      <c r="AC21" s="29">
        <v>0</v>
      </c>
      <c r="AD21" s="29">
        <v>12568</v>
      </c>
      <c r="AE21" s="29">
        <v>0</v>
      </c>
      <c r="AF21" s="29">
        <v>0</v>
      </c>
      <c r="AG21" s="29">
        <v>0</v>
      </c>
      <c r="AH21" s="29">
        <v>0</v>
      </c>
      <c r="AI21" s="29">
        <v>109132</v>
      </c>
      <c r="AJ21" s="29">
        <v>20614</v>
      </c>
      <c r="AK21" s="29">
        <v>0</v>
      </c>
      <c r="AL21" s="29">
        <v>0</v>
      </c>
      <c r="AM21" s="29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26">
        <v>0</v>
      </c>
      <c r="AZ21" s="26">
        <v>0</v>
      </c>
      <c r="BA21" s="26">
        <v>0</v>
      </c>
      <c r="BB21" s="26">
        <v>0</v>
      </c>
      <c r="BC21" s="39">
        <v>0</v>
      </c>
      <c r="BD21" s="26">
        <v>0</v>
      </c>
      <c r="BE21" s="26">
        <v>18454.379549999998</v>
      </c>
      <c r="BF21" s="26">
        <v>25542.46039</v>
      </c>
      <c r="BG21" s="26">
        <v>34160</v>
      </c>
      <c r="BH21" s="26">
        <v>31494</v>
      </c>
      <c r="BI21" s="26">
        <v>25380</v>
      </c>
      <c r="BJ21" s="26">
        <v>29247</v>
      </c>
      <c r="BK21" s="26">
        <v>29146</v>
      </c>
    </row>
    <row r="22" spans="1:63" s="23" customFormat="1" ht="13.8" x14ac:dyDescent="0.3">
      <c r="A22" s="20" t="s">
        <v>17</v>
      </c>
      <c r="B22" s="21">
        <v>873060</v>
      </c>
      <c r="C22" s="21">
        <v>884696</v>
      </c>
      <c r="D22" s="21">
        <v>875577</v>
      </c>
      <c r="E22" s="21">
        <v>831086</v>
      </c>
      <c r="F22" s="21">
        <v>894250</v>
      </c>
      <c r="G22" s="21">
        <v>843227</v>
      </c>
      <c r="H22" s="21">
        <v>818976</v>
      </c>
      <c r="I22" s="21">
        <v>773031</v>
      </c>
      <c r="J22" s="21">
        <v>709641</v>
      </c>
      <c r="K22" s="21">
        <v>712774</v>
      </c>
      <c r="L22" s="21">
        <v>660128</v>
      </c>
      <c r="M22" s="21">
        <v>636334</v>
      </c>
      <c r="N22" s="21">
        <v>617447</v>
      </c>
      <c r="O22" s="21">
        <v>597750</v>
      </c>
      <c r="P22" s="21">
        <v>580317</v>
      </c>
      <c r="Q22" s="21">
        <v>562471</v>
      </c>
      <c r="R22" s="21">
        <v>564259</v>
      </c>
      <c r="S22" s="21">
        <v>550975</v>
      </c>
      <c r="T22" s="21">
        <v>565207</v>
      </c>
      <c r="U22" s="21">
        <v>517186</v>
      </c>
      <c r="V22" s="21">
        <v>501600</v>
      </c>
      <c r="W22" s="21">
        <v>476150</v>
      </c>
      <c r="X22" s="21">
        <v>479775</v>
      </c>
      <c r="Y22" s="21">
        <v>461677</v>
      </c>
      <c r="Z22" s="21">
        <v>446403</v>
      </c>
      <c r="AA22" s="21">
        <v>459096</v>
      </c>
      <c r="AB22" s="21">
        <v>454331</v>
      </c>
      <c r="AC22" s="21">
        <v>483230</v>
      </c>
      <c r="AD22" s="21">
        <v>483450</v>
      </c>
      <c r="AE22" s="21">
        <v>532655</v>
      </c>
      <c r="AF22" s="21">
        <v>540982</v>
      </c>
      <c r="AG22" s="21">
        <v>544730</v>
      </c>
      <c r="AH22" s="21">
        <v>562296</v>
      </c>
      <c r="AI22" s="21">
        <v>565405</v>
      </c>
      <c r="AJ22" s="21">
        <v>583977</v>
      </c>
      <c r="AK22" s="21">
        <v>607059</v>
      </c>
      <c r="AL22" s="22">
        <f>(AL25+AL26+AL27+AL31+AL30+AL29)+AL33+AL37+AL40</f>
        <v>664318</v>
      </c>
      <c r="AM22" s="22">
        <f t="shared" ref="AM22:AW22" si="12">(AM25+AM26+AM27+AM31+AM30+AM29)+AM33+AM37+AM40</f>
        <v>656570</v>
      </c>
      <c r="AN22" s="22">
        <f t="shared" si="12"/>
        <v>692764</v>
      </c>
      <c r="AO22" s="22">
        <f t="shared" si="12"/>
        <v>678013</v>
      </c>
      <c r="AP22" s="22">
        <f t="shared" si="12"/>
        <v>696237</v>
      </c>
      <c r="AQ22" s="22">
        <f t="shared" si="12"/>
        <v>697338</v>
      </c>
      <c r="AR22" s="22">
        <f t="shared" si="12"/>
        <v>762201</v>
      </c>
      <c r="AS22" s="22">
        <f t="shared" si="12"/>
        <v>790238</v>
      </c>
      <c r="AT22" s="22">
        <f t="shared" si="12"/>
        <v>775610</v>
      </c>
      <c r="AU22" s="22">
        <f t="shared" si="12"/>
        <v>795079</v>
      </c>
      <c r="AV22" s="22">
        <f t="shared" si="12"/>
        <v>851711</v>
      </c>
      <c r="AW22" s="22">
        <f t="shared" si="12"/>
        <v>855999</v>
      </c>
      <c r="AX22" s="22">
        <f>(AX25+AX26+AX27+AX31+AX30+AX29)+AX33+AX37+AX40</f>
        <v>855275</v>
      </c>
      <c r="AY22" s="22">
        <v>864682</v>
      </c>
      <c r="AZ22" s="38">
        <v>879919</v>
      </c>
      <c r="BA22" s="38">
        <v>881147</v>
      </c>
      <c r="BB22" s="38">
        <v>873001</v>
      </c>
      <c r="BC22" s="38">
        <f t="shared" ref="BC22" si="13">(BC25+BC26+BC27+BC31+BC30+BC29)+BC33+BC37+BC40</f>
        <v>918626</v>
      </c>
      <c r="BD22" s="38">
        <f t="shared" ref="BD22:BE22" si="14">(BD25+BD26+BD27+BD31+BD30+BD29)+BD33+BD37+BD40</f>
        <v>954061.65307999996</v>
      </c>
      <c r="BE22" s="38">
        <f t="shared" si="14"/>
        <v>970557.84574000025</v>
      </c>
      <c r="BF22" s="38">
        <f t="shared" ref="BF22:BI22" si="15">(BF25+BF26+BF27+BF31+BF30+BF29)+BF33+BF37+BF40</f>
        <v>968122.00944000005</v>
      </c>
      <c r="BG22" s="38">
        <f t="shared" si="15"/>
        <v>1010651</v>
      </c>
      <c r="BH22" s="38">
        <f t="shared" si="15"/>
        <v>1038880</v>
      </c>
      <c r="BI22" s="38">
        <f t="shared" si="15"/>
        <v>1044013</v>
      </c>
      <c r="BJ22" s="38">
        <v>1022993</v>
      </c>
      <c r="BK22" s="38">
        <v>1055162</v>
      </c>
    </row>
    <row r="23" spans="1:63" s="27" customFormat="1" ht="12.75" customHeight="1" x14ac:dyDescent="0.3">
      <c r="A23" s="24" t="s">
        <v>23</v>
      </c>
      <c r="B23" s="29">
        <v>579379</v>
      </c>
      <c r="C23" s="29">
        <v>593221</v>
      </c>
      <c r="D23" s="29">
        <v>587081</v>
      </c>
      <c r="E23" s="29">
        <v>542158</v>
      </c>
      <c r="F23" s="29">
        <v>546608</v>
      </c>
      <c r="G23" s="29">
        <v>498860</v>
      </c>
      <c r="H23" s="29">
        <v>479609</v>
      </c>
      <c r="I23" s="29">
        <v>443983</v>
      </c>
      <c r="J23" s="29">
        <v>374756</v>
      </c>
      <c r="K23" s="29">
        <v>377733</v>
      </c>
      <c r="L23" s="29">
        <v>326786</v>
      </c>
      <c r="M23" s="29">
        <v>292516</v>
      </c>
      <c r="N23" s="29">
        <v>275034</v>
      </c>
      <c r="O23" s="29">
        <v>257051</v>
      </c>
      <c r="P23" s="29">
        <v>236538</v>
      </c>
      <c r="Q23" s="29">
        <v>215701</v>
      </c>
      <c r="R23" s="29">
        <v>214173</v>
      </c>
      <c r="S23" s="29">
        <v>206530</v>
      </c>
      <c r="T23" s="29">
        <v>196689</v>
      </c>
      <c r="U23" s="29">
        <v>167009</v>
      </c>
      <c r="V23" s="29">
        <v>165011</v>
      </c>
      <c r="W23" s="29">
        <v>158547</v>
      </c>
      <c r="X23" s="29">
        <v>154240</v>
      </c>
      <c r="Y23" s="29">
        <v>149260</v>
      </c>
      <c r="Z23" s="29">
        <v>139173</v>
      </c>
      <c r="AA23" s="29">
        <v>144435</v>
      </c>
      <c r="AB23" s="29">
        <v>143749</v>
      </c>
      <c r="AC23" s="29">
        <v>154515</v>
      </c>
      <c r="AD23" s="29">
        <v>150940</v>
      </c>
      <c r="AE23" s="29">
        <v>189919</v>
      </c>
      <c r="AF23" s="29">
        <v>197651</v>
      </c>
      <c r="AG23" s="29">
        <v>209430</v>
      </c>
      <c r="AH23" s="29">
        <v>223097</v>
      </c>
      <c r="AI23" s="29">
        <v>228886</v>
      </c>
      <c r="AJ23" s="29">
        <v>244369</v>
      </c>
      <c r="AK23" s="29">
        <v>265282</v>
      </c>
      <c r="AL23" s="30">
        <f>AL25+AL26+AL27+AL29+AL30+AL31</f>
        <v>290740</v>
      </c>
      <c r="AM23" s="30">
        <f t="shared" ref="AM23:AX23" si="16">AM25+AM26+AM27+AM29+AM30+AM31</f>
        <v>275816</v>
      </c>
      <c r="AN23" s="30">
        <f t="shared" si="16"/>
        <v>288733</v>
      </c>
      <c r="AO23" s="30">
        <f t="shared" si="16"/>
        <v>274089</v>
      </c>
      <c r="AP23" s="30">
        <f t="shared" si="16"/>
        <v>278439</v>
      </c>
      <c r="AQ23" s="30">
        <f t="shared" si="16"/>
        <v>284098</v>
      </c>
      <c r="AR23" s="30">
        <f t="shared" si="16"/>
        <v>330486</v>
      </c>
      <c r="AS23" s="30">
        <f t="shared" si="16"/>
        <v>339204</v>
      </c>
      <c r="AT23" s="30">
        <f t="shared" si="16"/>
        <v>333358</v>
      </c>
      <c r="AU23" s="30">
        <f t="shared" si="16"/>
        <v>336552</v>
      </c>
      <c r="AV23" s="30">
        <f t="shared" si="16"/>
        <v>370365</v>
      </c>
      <c r="AW23" s="30">
        <f t="shared" si="16"/>
        <v>369461</v>
      </c>
      <c r="AX23" s="30">
        <f t="shared" si="16"/>
        <v>367933</v>
      </c>
      <c r="AY23" s="26">
        <v>372372</v>
      </c>
      <c r="AZ23" s="26">
        <v>372754</v>
      </c>
      <c r="BA23" s="26">
        <v>366923</v>
      </c>
      <c r="BB23" s="26">
        <v>345773</v>
      </c>
      <c r="BC23" s="39">
        <f t="shared" ref="BC23" si="17">BC25+BC26+BC27+BC29+BC30+BC31</f>
        <v>364844</v>
      </c>
      <c r="BD23" s="26">
        <f t="shared" ref="BD23:BE23" si="18">BD25+BD26+BD27+BD29+BD30+BD31</f>
        <v>383034.08678000001</v>
      </c>
      <c r="BE23" s="26">
        <f t="shared" si="18"/>
        <v>409768.00797000004</v>
      </c>
      <c r="BF23" s="26">
        <v>401513.83885</v>
      </c>
      <c r="BG23" s="26">
        <v>416716</v>
      </c>
      <c r="BH23" s="26">
        <v>435305</v>
      </c>
      <c r="BI23" s="26">
        <f t="shared" ref="BI23" si="19">BI25+BI26+BI27+BI29+BI30+BI31</f>
        <v>437753</v>
      </c>
      <c r="BJ23" s="26">
        <v>421823</v>
      </c>
      <c r="BK23" s="26">
        <v>453296</v>
      </c>
    </row>
    <row r="24" spans="1:63" s="27" customFormat="1" ht="12.75" customHeight="1" x14ac:dyDescent="0.3">
      <c r="A24" s="32" t="s">
        <v>11</v>
      </c>
      <c r="B24" s="25">
        <v>503496</v>
      </c>
      <c r="C24" s="25">
        <v>515347</v>
      </c>
      <c r="D24" s="25">
        <v>505187</v>
      </c>
      <c r="E24" s="25">
        <v>492199</v>
      </c>
      <c r="F24" s="25">
        <v>455852</v>
      </c>
      <c r="G24" s="25">
        <v>406339</v>
      </c>
      <c r="H24" s="25">
        <v>367150</v>
      </c>
      <c r="I24" s="25">
        <v>326647</v>
      </c>
      <c r="J24" s="25">
        <v>282931</v>
      </c>
      <c r="K24" s="25">
        <v>252703</v>
      </c>
      <c r="L24" s="25">
        <v>217588</v>
      </c>
      <c r="M24" s="25">
        <v>201526</v>
      </c>
      <c r="N24" s="25">
        <v>183567</v>
      </c>
      <c r="O24" s="25">
        <v>164830</v>
      </c>
      <c r="P24" s="25">
        <v>150280</v>
      </c>
      <c r="Q24" s="25">
        <v>140939</v>
      </c>
      <c r="R24" s="25">
        <v>134894</v>
      </c>
      <c r="S24" s="25">
        <v>123771</v>
      </c>
      <c r="T24" s="25">
        <v>117512</v>
      </c>
      <c r="U24" s="25">
        <v>108482</v>
      </c>
      <c r="V24" s="25">
        <v>101864</v>
      </c>
      <c r="W24" s="25">
        <v>95264</v>
      </c>
      <c r="X24" s="25">
        <v>87430</v>
      </c>
      <c r="Y24" s="25">
        <v>79319</v>
      </c>
      <c r="Z24" s="25">
        <v>69913</v>
      </c>
      <c r="AA24" s="25">
        <v>72719</v>
      </c>
      <c r="AB24" s="25">
        <v>74759</v>
      </c>
      <c r="AC24" s="25">
        <v>91129</v>
      </c>
      <c r="AD24" s="25">
        <v>88124</v>
      </c>
      <c r="AE24" s="25">
        <v>98401</v>
      </c>
      <c r="AF24" s="25">
        <v>117263</v>
      </c>
      <c r="AG24" s="25">
        <v>142202</v>
      </c>
      <c r="AH24" s="25">
        <v>138747</v>
      </c>
      <c r="AI24" s="25">
        <v>139770</v>
      </c>
      <c r="AJ24" s="25">
        <v>155192</v>
      </c>
      <c r="AK24" s="25">
        <v>178448</v>
      </c>
      <c r="AL24" s="26">
        <f t="shared" ref="AL24:AU24" si="20">AL25+AL26</f>
        <v>182605</v>
      </c>
      <c r="AM24" s="26">
        <f t="shared" si="20"/>
        <v>174621</v>
      </c>
      <c r="AN24" s="26">
        <f t="shared" si="20"/>
        <v>187688</v>
      </c>
      <c r="AO24" s="26">
        <f t="shared" si="20"/>
        <v>216328</v>
      </c>
      <c r="AP24" s="26">
        <f t="shared" si="20"/>
        <v>222173</v>
      </c>
      <c r="AQ24" s="26">
        <f t="shared" si="20"/>
        <v>233932</v>
      </c>
      <c r="AR24" s="26">
        <f t="shared" si="20"/>
        <v>242428</v>
      </c>
      <c r="AS24" s="26">
        <f t="shared" si="20"/>
        <v>239580</v>
      </c>
      <c r="AT24" s="26">
        <f t="shared" si="20"/>
        <v>226427</v>
      </c>
      <c r="AU24" s="26">
        <f t="shared" si="20"/>
        <v>223017</v>
      </c>
      <c r="AV24" s="26">
        <f>+AV25+AV26</f>
        <v>248904</v>
      </c>
      <c r="AW24" s="26">
        <f t="shared" ref="AW24" si="21">+AW25+AW26</f>
        <v>272416</v>
      </c>
      <c r="AX24" s="26">
        <f>AX25+AX26</f>
        <v>268896</v>
      </c>
      <c r="AY24" s="26">
        <v>269795</v>
      </c>
      <c r="AZ24" s="26">
        <v>266626</v>
      </c>
      <c r="BA24" s="26">
        <v>267162</v>
      </c>
      <c r="BB24" s="26">
        <v>241738</v>
      </c>
      <c r="BC24" s="39">
        <f t="shared" ref="BC24" si="22">BC25+BC26</f>
        <v>252835</v>
      </c>
      <c r="BD24" s="26">
        <f t="shared" ref="BD24:BE24" si="23">BD25+BD26</f>
        <v>266651.86170000001</v>
      </c>
      <c r="BE24" s="26">
        <f t="shared" si="23"/>
        <v>300010.90035000001</v>
      </c>
      <c r="BF24" s="26">
        <v>286048.95097000001</v>
      </c>
      <c r="BG24" s="26">
        <v>290674</v>
      </c>
      <c r="BH24" s="26">
        <v>298753</v>
      </c>
      <c r="BI24" s="26">
        <f t="shared" ref="BI24" si="24">BI25+BI26</f>
        <v>327334</v>
      </c>
      <c r="BJ24" s="26">
        <v>309154</v>
      </c>
      <c r="BK24" s="26">
        <v>337304</v>
      </c>
    </row>
    <row r="25" spans="1:63" s="27" customFormat="1" ht="12.75" customHeight="1" x14ac:dyDescent="0.3">
      <c r="A25" s="33" t="s">
        <v>12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25" t="s">
        <v>0</v>
      </c>
      <c r="L25" s="25" t="s">
        <v>0</v>
      </c>
      <c r="M25" s="25" t="s">
        <v>0</v>
      </c>
      <c r="N25" s="25" t="s">
        <v>0</v>
      </c>
      <c r="O25" s="25" t="s">
        <v>0</v>
      </c>
      <c r="P25" s="25" t="s">
        <v>0</v>
      </c>
      <c r="Q25" s="25" t="s">
        <v>0</v>
      </c>
      <c r="R25" s="25" t="s">
        <v>0</v>
      </c>
      <c r="S25" s="25" t="s">
        <v>0</v>
      </c>
      <c r="T25" s="25" t="s">
        <v>0</v>
      </c>
      <c r="U25" s="25" t="s">
        <v>0</v>
      </c>
      <c r="V25" s="25" t="s">
        <v>0</v>
      </c>
      <c r="W25" s="25" t="s">
        <v>0</v>
      </c>
      <c r="X25" s="25" t="s">
        <v>0</v>
      </c>
      <c r="Y25" s="25">
        <v>11996</v>
      </c>
      <c r="Z25" s="25" t="s">
        <v>0</v>
      </c>
      <c r="AA25" s="25" t="s">
        <v>0</v>
      </c>
      <c r="AB25" s="25" t="s">
        <v>0</v>
      </c>
      <c r="AC25" s="25">
        <v>11310</v>
      </c>
      <c r="AD25" s="25" t="s">
        <v>0</v>
      </c>
      <c r="AE25" s="25">
        <v>13476</v>
      </c>
      <c r="AF25" s="25">
        <v>12526</v>
      </c>
      <c r="AG25" s="25">
        <v>13618</v>
      </c>
      <c r="AH25" s="25">
        <v>12341</v>
      </c>
      <c r="AI25" s="25">
        <v>10840</v>
      </c>
      <c r="AJ25" s="25">
        <v>10233</v>
      </c>
      <c r="AK25" s="25">
        <v>11489</v>
      </c>
      <c r="AL25" s="25">
        <v>11296</v>
      </c>
      <c r="AM25" s="25">
        <v>10624</v>
      </c>
      <c r="AN25" s="26">
        <v>10460</v>
      </c>
      <c r="AO25" s="26">
        <v>13106</v>
      </c>
      <c r="AP25" s="26">
        <v>18590</v>
      </c>
      <c r="AQ25" s="26">
        <v>19334</v>
      </c>
      <c r="AR25" s="26">
        <v>24778</v>
      </c>
      <c r="AS25" s="26">
        <v>20714</v>
      </c>
      <c r="AT25" s="26">
        <v>16466</v>
      </c>
      <c r="AU25" s="26">
        <v>19152</v>
      </c>
      <c r="AV25" s="26">
        <v>31243</v>
      </c>
      <c r="AW25" s="26">
        <v>28571</v>
      </c>
      <c r="AX25" s="26">
        <v>29752</v>
      </c>
      <c r="AY25" s="26">
        <v>32016</v>
      </c>
      <c r="AZ25" s="26">
        <v>34713</v>
      </c>
      <c r="BA25" s="26">
        <v>35129</v>
      </c>
      <c r="BB25" s="26">
        <v>31923</v>
      </c>
      <c r="BC25" s="39">
        <v>45293</v>
      </c>
      <c r="BD25" s="26">
        <v>72885.478969999996</v>
      </c>
      <c r="BE25" s="26">
        <v>51353.711519999997</v>
      </c>
      <c r="BF25" s="26">
        <v>44188</v>
      </c>
      <c r="BG25" s="26">
        <v>40722</v>
      </c>
      <c r="BH25" s="26">
        <v>43985</v>
      </c>
      <c r="BI25" s="26">
        <v>68057</v>
      </c>
      <c r="BJ25" s="26">
        <v>66328</v>
      </c>
      <c r="BK25" s="26">
        <v>67660</v>
      </c>
    </row>
    <row r="26" spans="1:63" s="27" customFormat="1" ht="12.75" customHeight="1" x14ac:dyDescent="0.3">
      <c r="A26" s="33" t="s">
        <v>13</v>
      </c>
      <c r="B26" s="34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25" t="s">
        <v>0</v>
      </c>
      <c r="I26" s="25" t="s">
        <v>0</v>
      </c>
      <c r="J26" s="25" t="s">
        <v>0</v>
      </c>
      <c r="K26" s="25" t="s">
        <v>0</v>
      </c>
      <c r="L26" s="25" t="s">
        <v>0</v>
      </c>
      <c r="M26" s="25" t="s">
        <v>0</v>
      </c>
      <c r="N26" s="25" t="s">
        <v>0</v>
      </c>
      <c r="O26" s="25" t="s">
        <v>0</v>
      </c>
      <c r="P26" s="25" t="s">
        <v>0</v>
      </c>
      <c r="Q26" s="25" t="s">
        <v>0</v>
      </c>
      <c r="R26" s="25" t="s">
        <v>0</v>
      </c>
      <c r="S26" s="25" t="s">
        <v>0</v>
      </c>
      <c r="T26" s="25" t="s">
        <v>0</v>
      </c>
      <c r="U26" s="25" t="s">
        <v>0</v>
      </c>
      <c r="V26" s="25" t="s">
        <v>0</v>
      </c>
      <c r="W26" s="25" t="s">
        <v>0</v>
      </c>
      <c r="X26" s="25" t="s">
        <v>0</v>
      </c>
      <c r="Y26" s="25">
        <v>67323</v>
      </c>
      <c r="Z26" s="25" t="s">
        <v>0</v>
      </c>
      <c r="AA26" s="25" t="s">
        <v>0</v>
      </c>
      <c r="AB26" s="25" t="s">
        <v>0</v>
      </c>
      <c r="AC26" s="25">
        <v>79819</v>
      </c>
      <c r="AD26" s="25" t="s">
        <v>0</v>
      </c>
      <c r="AE26" s="25">
        <v>84925</v>
      </c>
      <c r="AF26" s="26">
        <v>104737</v>
      </c>
      <c r="AG26" s="26">
        <v>128584</v>
      </c>
      <c r="AH26" s="26">
        <v>126406</v>
      </c>
      <c r="AI26" s="26">
        <v>128930</v>
      </c>
      <c r="AJ26" s="26">
        <v>144959</v>
      </c>
      <c r="AK26" s="26">
        <v>166959</v>
      </c>
      <c r="AL26" s="26">
        <v>171309</v>
      </c>
      <c r="AM26" s="26">
        <v>163997</v>
      </c>
      <c r="AN26" s="26">
        <v>177228</v>
      </c>
      <c r="AO26" s="26">
        <v>203222</v>
      </c>
      <c r="AP26" s="26">
        <v>203583</v>
      </c>
      <c r="AQ26" s="26">
        <v>214598</v>
      </c>
      <c r="AR26" s="26">
        <v>217650</v>
      </c>
      <c r="AS26" s="26">
        <v>218866</v>
      </c>
      <c r="AT26" s="26">
        <v>209961</v>
      </c>
      <c r="AU26" s="26">
        <v>203865</v>
      </c>
      <c r="AV26" s="30">
        <v>217661</v>
      </c>
      <c r="AW26" s="26">
        <v>243845</v>
      </c>
      <c r="AX26" s="26">
        <v>239144</v>
      </c>
      <c r="AY26" s="26">
        <v>237779</v>
      </c>
      <c r="AZ26" s="26">
        <v>231913</v>
      </c>
      <c r="BA26" s="26">
        <v>232033</v>
      </c>
      <c r="BB26" s="26">
        <v>209815</v>
      </c>
      <c r="BC26" s="39">
        <v>207542</v>
      </c>
      <c r="BD26" s="26">
        <v>193766.38272999998</v>
      </c>
      <c r="BE26" s="26">
        <v>248657.18883</v>
      </c>
      <c r="BF26" s="26">
        <v>241860.95097000001</v>
      </c>
      <c r="BG26" s="26">
        <v>249952</v>
      </c>
      <c r="BH26" s="26">
        <v>254768</v>
      </c>
      <c r="BI26" s="26">
        <v>259277</v>
      </c>
      <c r="BJ26" s="26">
        <v>242826</v>
      </c>
      <c r="BK26" s="26">
        <v>269644</v>
      </c>
    </row>
    <row r="27" spans="1:63" s="27" customFormat="1" ht="12.75" customHeight="1" x14ac:dyDescent="0.3">
      <c r="A27" s="32" t="s">
        <v>24</v>
      </c>
      <c r="B27" s="34">
        <v>23288</v>
      </c>
      <c r="C27" s="25">
        <v>25411</v>
      </c>
      <c r="D27" s="25">
        <v>29166</v>
      </c>
      <c r="E27" s="25">
        <v>33710</v>
      </c>
      <c r="F27" s="25">
        <v>41497</v>
      </c>
      <c r="G27" s="25">
        <v>49508</v>
      </c>
      <c r="H27" s="25">
        <v>53120</v>
      </c>
      <c r="I27" s="25">
        <v>52004</v>
      </c>
      <c r="J27" s="25">
        <v>54332</v>
      </c>
      <c r="K27" s="25">
        <v>54138</v>
      </c>
      <c r="L27" s="25">
        <v>55227</v>
      </c>
      <c r="M27" s="25">
        <v>50487</v>
      </c>
      <c r="N27" s="25">
        <v>51651</v>
      </c>
      <c r="O27" s="25">
        <v>52368</v>
      </c>
      <c r="P27" s="25">
        <v>49175</v>
      </c>
      <c r="Q27" s="25">
        <v>47128</v>
      </c>
      <c r="R27" s="25">
        <v>48818</v>
      </c>
      <c r="S27" s="25">
        <v>54067</v>
      </c>
      <c r="T27" s="25">
        <v>54905</v>
      </c>
      <c r="U27" s="25">
        <v>48738</v>
      </c>
      <c r="V27" s="25">
        <v>52935</v>
      </c>
      <c r="W27" s="25">
        <v>53469</v>
      </c>
      <c r="X27" s="25">
        <v>55643</v>
      </c>
      <c r="Y27" s="25">
        <v>57984</v>
      </c>
      <c r="Z27" s="25">
        <v>57040</v>
      </c>
      <c r="AA27" s="25">
        <v>56257</v>
      </c>
      <c r="AB27" s="25">
        <v>55109</v>
      </c>
      <c r="AC27" s="25">
        <v>49426</v>
      </c>
      <c r="AD27" s="25">
        <v>49975</v>
      </c>
      <c r="AE27" s="25">
        <v>50762</v>
      </c>
      <c r="AF27" s="25">
        <v>51719</v>
      </c>
      <c r="AG27" s="25">
        <v>43948</v>
      </c>
      <c r="AH27" s="25">
        <v>27597</v>
      </c>
      <c r="AI27" s="25">
        <v>29521</v>
      </c>
      <c r="AJ27" s="25">
        <v>28895</v>
      </c>
      <c r="AK27" s="25">
        <v>24822</v>
      </c>
      <c r="AL27" s="26">
        <v>26406</v>
      </c>
      <c r="AM27" s="26">
        <v>26169</v>
      </c>
      <c r="AN27" s="26">
        <v>31068</v>
      </c>
      <c r="AO27" s="26">
        <v>23934</v>
      </c>
      <c r="AP27" s="26">
        <v>24830</v>
      </c>
      <c r="AQ27" s="26">
        <v>20481</v>
      </c>
      <c r="AR27" s="26">
        <v>21078</v>
      </c>
      <c r="AS27" s="26">
        <v>10557</v>
      </c>
      <c r="AT27" s="26">
        <v>15858</v>
      </c>
      <c r="AU27" s="26">
        <v>21198</v>
      </c>
      <c r="AV27" s="26">
        <v>26871</v>
      </c>
      <c r="AW27" s="26">
        <v>19006</v>
      </c>
      <c r="AX27" s="26">
        <v>21878</v>
      </c>
      <c r="AY27" s="26">
        <v>24113</v>
      </c>
      <c r="AZ27" s="26">
        <v>26266</v>
      </c>
      <c r="BA27" s="26">
        <v>17492</v>
      </c>
      <c r="BB27" s="26">
        <v>20012</v>
      </c>
      <c r="BC27" s="39">
        <v>25174</v>
      </c>
      <c r="BD27" s="26">
        <v>31384.398939999999</v>
      </c>
      <c r="BE27" s="26">
        <v>23288.086619999998</v>
      </c>
      <c r="BF27" s="26">
        <v>27499.66131</v>
      </c>
      <c r="BG27" s="26">
        <v>33057</v>
      </c>
      <c r="BH27" s="26">
        <v>31397</v>
      </c>
      <c r="BI27" s="26">
        <v>25852</v>
      </c>
      <c r="BJ27" s="26">
        <v>25974</v>
      </c>
      <c r="BK27" s="26">
        <v>27325</v>
      </c>
    </row>
    <row r="28" spans="1:63" s="27" customFormat="1" ht="12.75" customHeight="1" x14ac:dyDescent="0.3">
      <c r="A28" s="32" t="s">
        <v>3</v>
      </c>
      <c r="B28" s="34" t="s">
        <v>0</v>
      </c>
      <c r="C28" s="25" t="s">
        <v>0</v>
      </c>
      <c r="D28" s="25" t="s">
        <v>0</v>
      </c>
      <c r="E28" s="25">
        <v>16249</v>
      </c>
      <c r="F28" s="25" t="s">
        <v>0</v>
      </c>
      <c r="G28" s="25" t="s">
        <v>0</v>
      </c>
      <c r="H28" s="25" t="s">
        <v>0</v>
      </c>
      <c r="I28" s="25">
        <v>31199</v>
      </c>
      <c r="J28" s="25" t="s">
        <v>0</v>
      </c>
      <c r="K28" s="25">
        <v>38302</v>
      </c>
      <c r="L28" s="25">
        <v>39409</v>
      </c>
      <c r="M28" s="25">
        <v>40503</v>
      </c>
      <c r="N28" s="25">
        <v>39816</v>
      </c>
      <c r="O28" s="25">
        <v>39853</v>
      </c>
      <c r="P28" s="25">
        <v>37083</v>
      </c>
      <c r="Q28" s="25">
        <v>27634</v>
      </c>
      <c r="R28" s="25">
        <v>30461</v>
      </c>
      <c r="S28" s="25">
        <v>28692</v>
      </c>
      <c r="T28" s="25">
        <v>24272</v>
      </c>
      <c r="U28" s="25">
        <v>9789</v>
      </c>
      <c r="V28" s="25" t="s">
        <v>0</v>
      </c>
      <c r="W28" s="25" t="s">
        <v>0</v>
      </c>
      <c r="X28" s="25" t="s">
        <v>0</v>
      </c>
      <c r="Y28" s="25">
        <v>11957</v>
      </c>
      <c r="Z28" s="25" t="s">
        <v>0</v>
      </c>
      <c r="AA28" s="25" t="s">
        <v>0</v>
      </c>
      <c r="AB28" s="25" t="s">
        <v>0</v>
      </c>
      <c r="AC28" s="25">
        <v>13960</v>
      </c>
      <c r="AD28" s="25">
        <v>12841</v>
      </c>
      <c r="AE28" s="25" t="s">
        <v>0</v>
      </c>
      <c r="AF28" s="25" t="s">
        <v>0</v>
      </c>
      <c r="AG28" s="25" t="s">
        <v>0</v>
      </c>
      <c r="AH28" s="25" t="s">
        <v>0</v>
      </c>
      <c r="AI28" s="25" t="s">
        <v>0</v>
      </c>
      <c r="AJ28" s="25" t="s">
        <v>0</v>
      </c>
      <c r="AK28" s="25" t="s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5">
        <v>0</v>
      </c>
      <c r="AY28" s="26">
        <v>0</v>
      </c>
      <c r="AZ28" s="26">
        <v>0</v>
      </c>
      <c r="BA28" s="26">
        <v>0</v>
      </c>
      <c r="BB28" s="26">
        <v>0</v>
      </c>
      <c r="BC28" s="39">
        <v>0</v>
      </c>
      <c r="BD28" s="26">
        <v>0</v>
      </c>
      <c r="BE28" s="26">
        <v>0</v>
      </c>
      <c r="BF28" s="26">
        <v>0</v>
      </c>
      <c r="BG28" s="26"/>
      <c r="BH28" s="26">
        <v>0</v>
      </c>
      <c r="BI28" s="26">
        <v>0</v>
      </c>
      <c r="BJ28" s="26">
        <v>0</v>
      </c>
      <c r="BK28" s="26">
        <v>0</v>
      </c>
    </row>
    <row r="29" spans="1:63" s="27" customFormat="1" ht="12.75" customHeight="1" x14ac:dyDescent="0.3">
      <c r="A29" s="32" t="s">
        <v>1</v>
      </c>
      <c r="B29" s="35">
        <v>18099</v>
      </c>
      <c r="C29" s="29">
        <v>17703</v>
      </c>
      <c r="D29" s="29">
        <v>17024</v>
      </c>
      <c r="E29" s="29" t="s">
        <v>0</v>
      </c>
      <c r="F29" s="29" t="s">
        <v>0</v>
      </c>
      <c r="G29" s="29" t="s">
        <v>0</v>
      </c>
      <c r="H29" s="29" t="s">
        <v>0</v>
      </c>
      <c r="I29" s="29" t="s">
        <v>0</v>
      </c>
      <c r="J29" s="29" t="s">
        <v>0</v>
      </c>
      <c r="K29" s="29" t="s">
        <v>0</v>
      </c>
      <c r="L29" s="29" t="s">
        <v>0</v>
      </c>
      <c r="M29" s="29" t="s">
        <v>0</v>
      </c>
      <c r="N29" s="29" t="s">
        <v>0</v>
      </c>
      <c r="O29" s="29" t="s">
        <v>0</v>
      </c>
      <c r="P29" s="29" t="s">
        <v>0</v>
      </c>
      <c r="Q29" s="29" t="s">
        <v>0</v>
      </c>
      <c r="R29" s="29" t="s">
        <v>0</v>
      </c>
      <c r="S29" s="29" t="s">
        <v>0</v>
      </c>
      <c r="T29" s="29" t="s">
        <v>0</v>
      </c>
      <c r="U29" s="29">
        <v>5959</v>
      </c>
      <c r="V29" s="29">
        <v>6532</v>
      </c>
      <c r="W29" s="29">
        <v>6080</v>
      </c>
      <c r="X29" s="29">
        <v>7558</v>
      </c>
      <c r="Y29" s="29">
        <v>9065</v>
      </c>
      <c r="Z29" s="29">
        <v>9462</v>
      </c>
      <c r="AA29" s="29">
        <v>12793</v>
      </c>
      <c r="AB29" s="29">
        <v>11134</v>
      </c>
      <c r="AC29" s="29">
        <v>11125</v>
      </c>
      <c r="AD29" s="29" t="s">
        <v>0</v>
      </c>
      <c r="AE29" s="29" t="s">
        <v>0</v>
      </c>
      <c r="AF29" s="29" t="s">
        <v>0</v>
      </c>
      <c r="AG29" s="29">
        <v>2172</v>
      </c>
      <c r="AH29" s="29">
        <v>2335</v>
      </c>
      <c r="AI29" s="29">
        <v>4474</v>
      </c>
      <c r="AJ29" s="29">
        <v>4779</v>
      </c>
      <c r="AK29" s="29">
        <v>5681</v>
      </c>
      <c r="AL29" s="29">
        <v>5199</v>
      </c>
      <c r="AM29" s="29">
        <v>5003</v>
      </c>
      <c r="AN29" s="29">
        <v>4921</v>
      </c>
      <c r="AO29" s="29">
        <v>3687</v>
      </c>
      <c r="AP29" s="29">
        <v>6406</v>
      </c>
      <c r="AQ29" s="29">
        <v>6144</v>
      </c>
      <c r="AR29" s="29">
        <v>5838</v>
      </c>
      <c r="AS29" s="29">
        <v>6498</v>
      </c>
      <c r="AT29" s="29">
        <v>7515</v>
      </c>
      <c r="AU29" s="29">
        <v>6961</v>
      </c>
      <c r="AV29" s="29">
        <v>7449</v>
      </c>
      <c r="AW29" s="29">
        <v>9399</v>
      </c>
      <c r="AX29" s="29">
        <v>7312</v>
      </c>
      <c r="AY29" s="26">
        <v>7709</v>
      </c>
      <c r="AZ29" s="26">
        <v>7932</v>
      </c>
      <c r="BA29" s="26">
        <v>9302</v>
      </c>
      <c r="BB29" s="26">
        <v>10248</v>
      </c>
      <c r="BC29" s="39">
        <v>11934</v>
      </c>
      <c r="BD29" s="26">
        <v>8998.6233699999975</v>
      </c>
      <c r="BE29" s="26">
        <v>8738.8491999999987</v>
      </c>
      <c r="BF29" s="26">
        <v>9265.5568699999985</v>
      </c>
      <c r="BG29" s="26">
        <v>12808</v>
      </c>
      <c r="BH29" s="26">
        <v>15519</v>
      </c>
      <c r="BI29" s="26">
        <v>14551</v>
      </c>
      <c r="BJ29" s="26">
        <v>15165</v>
      </c>
      <c r="BK29" s="26">
        <v>15454</v>
      </c>
    </row>
    <row r="30" spans="1:63" s="27" customFormat="1" ht="12.75" customHeight="1" x14ac:dyDescent="0.3">
      <c r="A30" s="32" t="s">
        <v>2</v>
      </c>
      <c r="B30" s="34">
        <v>25870</v>
      </c>
      <c r="C30" s="25">
        <v>27471</v>
      </c>
      <c r="D30" s="25">
        <v>29238</v>
      </c>
      <c r="E30" s="25" t="s">
        <v>0</v>
      </c>
      <c r="F30" s="25" t="s">
        <v>0</v>
      </c>
      <c r="G30" s="25" t="s">
        <v>0</v>
      </c>
      <c r="H30" s="25" t="s">
        <v>0</v>
      </c>
      <c r="I30" s="25" t="s">
        <v>0</v>
      </c>
      <c r="J30" s="25" t="s">
        <v>0</v>
      </c>
      <c r="K30" s="25" t="s">
        <v>0</v>
      </c>
      <c r="L30" s="25" t="s">
        <v>0</v>
      </c>
      <c r="M30" s="25" t="s">
        <v>0</v>
      </c>
      <c r="N30" s="25" t="s">
        <v>0</v>
      </c>
      <c r="O30" s="25" t="s">
        <v>0</v>
      </c>
      <c r="P30" s="25" t="s">
        <v>0</v>
      </c>
      <c r="Q30" s="25" t="s">
        <v>0</v>
      </c>
      <c r="R30" s="25" t="s">
        <v>0</v>
      </c>
      <c r="S30" s="25" t="s">
        <v>0</v>
      </c>
      <c r="T30" s="25" t="s">
        <v>0</v>
      </c>
      <c r="U30" s="25">
        <v>2627</v>
      </c>
      <c r="V30" s="25">
        <v>2698</v>
      </c>
      <c r="W30" s="25">
        <v>2668</v>
      </c>
      <c r="X30" s="25">
        <v>2690</v>
      </c>
      <c r="Y30" s="25">
        <v>2115</v>
      </c>
      <c r="Z30" s="25">
        <v>2087</v>
      </c>
      <c r="AA30" s="25">
        <v>2082</v>
      </c>
      <c r="AB30" s="25">
        <v>2102</v>
      </c>
      <c r="AC30" s="25">
        <v>2057</v>
      </c>
      <c r="AD30" s="25" t="s">
        <v>0</v>
      </c>
      <c r="AE30" s="25" t="s">
        <v>0</v>
      </c>
      <c r="AF30" s="25" t="s">
        <v>0</v>
      </c>
      <c r="AG30" s="25">
        <v>2110</v>
      </c>
      <c r="AH30" s="25">
        <v>2126</v>
      </c>
      <c r="AI30" s="25">
        <v>2098</v>
      </c>
      <c r="AJ30" s="25">
        <v>2016</v>
      </c>
      <c r="AK30" s="25">
        <v>1930</v>
      </c>
      <c r="AL30" s="25">
        <v>1940</v>
      </c>
      <c r="AM30" s="25">
        <v>1877</v>
      </c>
      <c r="AN30" s="25">
        <v>1887</v>
      </c>
      <c r="AO30" s="25">
        <v>1884</v>
      </c>
      <c r="AP30" s="25">
        <v>2001</v>
      </c>
      <c r="AQ30" s="25">
        <v>1976</v>
      </c>
      <c r="AR30" s="25">
        <v>12092</v>
      </c>
      <c r="AS30" s="25">
        <v>12097</v>
      </c>
      <c r="AT30" s="25">
        <v>12108</v>
      </c>
      <c r="AU30" s="25">
        <v>12163</v>
      </c>
      <c r="AV30" s="25">
        <v>12200</v>
      </c>
      <c r="AW30" s="25">
        <v>12200</v>
      </c>
      <c r="AX30" s="25">
        <v>12212</v>
      </c>
      <c r="AY30" s="26">
        <v>12135</v>
      </c>
      <c r="AZ30" s="26">
        <v>12125</v>
      </c>
      <c r="BA30" s="26">
        <v>12150</v>
      </c>
      <c r="BB30" s="26">
        <v>12143</v>
      </c>
      <c r="BC30" s="39">
        <v>12131</v>
      </c>
      <c r="BD30" s="26">
        <v>12131.20023</v>
      </c>
      <c r="BE30" s="26">
        <v>12131.20023</v>
      </c>
      <c r="BF30" s="26">
        <v>12131.20023</v>
      </c>
      <c r="BG30" s="26">
        <v>12131</v>
      </c>
      <c r="BH30" s="26">
        <v>19241</v>
      </c>
      <c r="BI30" s="26">
        <v>19549</v>
      </c>
      <c r="BJ30" s="26">
        <v>19971</v>
      </c>
      <c r="BK30" s="26">
        <v>20816</v>
      </c>
    </row>
    <row r="31" spans="1:63" s="27" customFormat="1" ht="12.75" customHeight="1" x14ac:dyDescent="0.3">
      <c r="A31" s="32" t="s">
        <v>4</v>
      </c>
      <c r="B31" s="35">
        <v>8626</v>
      </c>
      <c r="C31" s="29">
        <v>7289</v>
      </c>
      <c r="D31" s="29">
        <v>6466</v>
      </c>
      <c r="E31" s="29" t="s">
        <v>0</v>
      </c>
      <c r="F31" s="29" t="s">
        <v>0</v>
      </c>
      <c r="G31" s="29" t="s">
        <v>0</v>
      </c>
      <c r="H31" s="29" t="s">
        <v>0</v>
      </c>
      <c r="I31" s="29" t="s">
        <v>0</v>
      </c>
      <c r="J31" s="29" t="s">
        <v>0</v>
      </c>
      <c r="K31" s="29" t="s">
        <v>0</v>
      </c>
      <c r="L31" s="29" t="s">
        <v>0</v>
      </c>
      <c r="M31" s="29" t="s">
        <v>0</v>
      </c>
      <c r="N31" s="29" t="s">
        <v>0</v>
      </c>
      <c r="O31" s="29" t="s">
        <v>0</v>
      </c>
      <c r="P31" s="29" t="s">
        <v>0</v>
      </c>
      <c r="Q31" s="30" t="s">
        <v>0</v>
      </c>
      <c r="R31" s="30" t="s">
        <v>0</v>
      </c>
      <c r="S31" s="30" t="s">
        <v>0</v>
      </c>
      <c r="T31" s="30" t="s">
        <v>0</v>
      </c>
      <c r="U31" s="29">
        <v>1203</v>
      </c>
      <c r="V31" s="29">
        <v>982</v>
      </c>
      <c r="W31" s="29">
        <v>1066</v>
      </c>
      <c r="X31" s="29">
        <v>919</v>
      </c>
      <c r="Y31" s="29">
        <v>777</v>
      </c>
      <c r="Z31" s="29">
        <v>671</v>
      </c>
      <c r="AA31" s="29">
        <v>584</v>
      </c>
      <c r="AB31" s="29">
        <v>645</v>
      </c>
      <c r="AC31" s="30">
        <v>778</v>
      </c>
      <c r="AD31" s="30" t="s">
        <v>0</v>
      </c>
      <c r="AE31" s="30" t="s">
        <v>0</v>
      </c>
      <c r="AF31" s="30" t="s">
        <v>0</v>
      </c>
      <c r="AG31" s="30">
        <v>18998</v>
      </c>
      <c r="AH31" s="30">
        <v>52292</v>
      </c>
      <c r="AI31" s="30">
        <v>53023</v>
      </c>
      <c r="AJ31" s="30">
        <v>53487</v>
      </c>
      <c r="AK31" s="30">
        <v>54401</v>
      </c>
      <c r="AL31" s="30">
        <v>74590</v>
      </c>
      <c r="AM31" s="30">
        <v>68146</v>
      </c>
      <c r="AN31" s="30">
        <v>63169</v>
      </c>
      <c r="AO31" s="30">
        <v>28256</v>
      </c>
      <c r="AP31" s="30">
        <v>23029</v>
      </c>
      <c r="AQ31" s="30">
        <v>21565</v>
      </c>
      <c r="AR31" s="30">
        <v>49050</v>
      </c>
      <c r="AS31" s="30">
        <v>70472</v>
      </c>
      <c r="AT31" s="30">
        <v>71450</v>
      </c>
      <c r="AU31" s="30">
        <v>73213</v>
      </c>
      <c r="AV31" s="30">
        <v>74941</v>
      </c>
      <c r="AW31" s="30">
        <v>56440</v>
      </c>
      <c r="AX31" s="30">
        <v>57635</v>
      </c>
      <c r="AY31" s="26">
        <v>58620</v>
      </c>
      <c r="AZ31" s="26">
        <v>59805</v>
      </c>
      <c r="BA31" s="26">
        <v>60817</v>
      </c>
      <c r="BB31" s="26">
        <v>61632</v>
      </c>
      <c r="BC31" s="39">
        <v>62770</v>
      </c>
      <c r="BD31" s="26">
        <v>63868.002540000001</v>
      </c>
      <c r="BE31" s="26">
        <v>65598.971569999994</v>
      </c>
      <c r="BF31" s="26">
        <v>66568.469470000011</v>
      </c>
      <c r="BG31" s="26">
        <v>68046</v>
      </c>
      <c r="BH31" s="26">
        <v>70395</v>
      </c>
      <c r="BI31" s="26">
        <v>50467</v>
      </c>
      <c r="BJ31" s="26">
        <v>51559</v>
      </c>
      <c r="BK31" s="26">
        <v>52397</v>
      </c>
    </row>
    <row r="32" spans="1:63" s="27" customFormat="1" ht="12.75" customHeight="1" x14ac:dyDescent="0.3">
      <c r="A32" s="32" t="s">
        <v>25</v>
      </c>
      <c r="B32" s="34">
        <v>52595</v>
      </c>
      <c r="C32" s="25">
        <v>52463</v>
      </c>
      <c r="D32" s="25">
        <v>52728</v>
      </c>
      <c r="E32" s="25">
        <v>16249</v>
      </c>
      <c r="F32" s="25">
        <v>49259</v>
      </c>
      <c r="G32" s="25">
        <v>43013</v>
      </c>
      <c r="H32" s="25">
        <v>59339</v>
      </c>
      <c r="I32" s="25">
        <v>65332</v>
      </c>
      <c r="J32" s="25">
        <v>37493</v>
      </c>
      <c r="K32" s="25">
        <v>70892</v>
      </c>
      <c r="L32" s="25">
        <v>53971</v>
      </c>
      <c r="M32" s="25">
        <v>40503</v>
      </c>
      <c r="N32" s="25">
        <v>39816</v>
      </c>
      <c r="O32" s="25">
        <v>39853</v>
      </c>
      <c r="P32" s="25">
        <v>37083</v>
      </c>
      <c r="Q32" s="25">
        <v>27634</v>
      </c>
      <c r="R32" s="25">
        <v>30461</v>
      </c>
      <c r="S32" s="25">
        <v>28692</v>
      </c>
      <c r="T32" s="25">
        <v>24272</v>
      </c>
      <c r="U32" s="25">
        <v>9789</v>
      </c>
      <c r="V32" s="25">
        <v>10212</v>
      </c>
      <c r="W32" s="25">
        <v>9814</v>
      </c>
      <c r="X32" s="25">
        <v>11167</v>
      </c>
      <c r="Y32" s="25">
        <v>11957</v>
      </c>
      <c r="Z32" s="25">
        <v>12220</v>
      </c>
      <c r="AA32" s="25">
        <v>15459</v>
      </c>
      <c r="AB32" s="25">
        <v>13881</v>
      </c>
      <c r="AC32" s="25">
        <v>13960</v>
      </c>
      <c r="AD32" s="25">
        <v>12841</v>
      </c>
      <c r="AE32" s="25">
        <v>40756</v>
      </c>
      <c r="AF32" s="25">
        <v>28669</v>
      </c>
      <c r="AG32" s="25">
        <v>23280</v>
      </c>
      <c r="AH32" s="25">
        <v>56753</v>
      </c>
      <c r="AI32" s="25">
        <v>59595</v>
      </c>
      <c r="AJ32" s="25">
        <v>60282</v>
      </c>
      <c r="AK32" s="25">
        <v>62012</v>
      </c>
      <c r="AL32" s="25"/>
      <c r="AM32" s="25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>
        <v>0</v>
      </c>
      <c r="AZ32" s="26"/>
      <c r="BA32" s="26"/>
      <c r="BB32" s="26"/>
      <c r="BC32" s="39"/>
      <c r="BD32" s="26"/>
      <c r="BE32" s="26"/>
      <c r="BF32" s="26">
        <v>0</v>
      </c>
      <c r="BG32" s="26"/>
      <c r="BH32" s="26">
        <v>0</v>
      </c>
      <c r="BI32" s="26"/>
      <c r="BJ32" s="26">
        <v>0</v>
      </c>
      <c r="BK32" s="26">
        <v>0</v>
      </c>
    </row>
    <row r="33" spans="1:63" s="27" customFormat="1" ht="12.75" customHeight="1" x14ac:dyDescent="0.3">
      <c r="A33" s="32" t="s">
        <v>26</v>
      </c>
      <c r="B33" s="34">
        <v>0</v>
      </c>
      <c r="C33" s="25">
        <v>0</v>
      </c>
      <c r="D33" s="25">
        <v>0</v>
      </c>
      <c r="E33" s="25">
        <v>0</v>
      </c>
      <c r="F33" s="25">
        <v>17321</v>
      </c>
      <c r="G33" s="25">
        <v>17386</v>
      </c>
      <c r="H33" s="25">
        <v>17624</v>
      </c>
      <c r="I33" s="25">
        <v>18047</v>
      </c>
      <c r="J33" s="25">
        <v>17968</v>
      </c>
      <c r="K33" s="25">
        <v>18183</v>
      </c>
      <c r="L33" s="25">
        <v>18747</v>
      </c>
      <c r="M33" s="25">
        <v>22316</v>
      </c>
      <c r="N33" s="25">
        <v>22047</v>
      </c>
      <c r="O33" s="25">
        <v>21795</v>
      </c>
      <c r="P33" s="25">
        <v>21971</v>
      </c>
      <c r="Q33" s="25">
        <v>22204</v>
      </c>
      <c r="R33" s="25">
        <v>22651</v>
      </c>
      <c r="S33" s="25">
        <v>25746</v>
      </c>
      <c r="T33" s="25">
        <v>26025</v>
      </c>
      <c r="U33" s="25">
        <v>17000</v>
      </c>
      <c r="V33" s="25">
        <v>17000</v>
      </c>
      <c r="W33" s="25">
        <v>17101</v>
      </c>
      <c r="X33" s="25">
        <v>18008</v>
      </c>
      <c r="Y33" s="25">
        <v>17538</v>
      </c>
      <c r="Z33" s="25">
        <v>18588</v>
      </c>
      <c r="AA33" s="25">
        <v>18329</v>
      </c>
      <c r="AB33" s="25">
        <v>18602</v>
      </c>
      <c r="AC33" s="25">
        <v>18602</v>
      </c>
      <c r="AD33" s="25">
        <v>18602</v>
      </c>
      <c r="AE33" s="25">
        <v>18602</v>
      </c>
      <c r="AF33" s="25">
        <v>18602</v>
      </c>
      <c r="AG33" s="25">
        <v>18398</v>
      </c>
      <c r="AH33" s="25">
        <v>18398</v>
      </c>
      <c r="AI33" s="25">
        <v>18398</v>
      </c>
      <c r="AJ33" s="25">
        <v>18398</v>
      </c>
      <c r="AK33" s="25">
        <v>18181</v>
      </c>
      <c r="AL33" s="26">
        <f t="shared" ref="AL33:AU33" si="25">SUM(AL34:AL36)</f>
        <v>18181</v>
      </c>
      <c r="AM33" s="26">
        <f t="shared" si="25"/>
        <v>18163</v>
      </c>
      <c r="AN33" s="26">
        <f t="shared" si="25"/>
        <v>18163</v>
      </c>
      <c r="AO33" s="26">
        <f t="shared" si="25"/>
        <v>18388</v>
      </c>
      <c r="AP33" s="26">
        <f t="shared" si="25"/>
        <v>18388</v>
      </c>
      <c r="AQ33" s="26">
        <f t="shared" si="25"/>
        <v>18388</v>
      </c>
      <c r="AR33" s="26">
        <f t="shared" si="25"/>
        <v>16621</v>
      </c>
      <c r="AS33" s="26">
        <f t="shared" si="25"/>
        <v>16621</v>
      </c>
      <c r="AT33" s="26">
        <f t="shared" si="25"/>
        <v>16593</v>
      </c>
      <c r="AU33" s="26">
        <f t="shared" si="25"/>
        <v>16579</v>
      </c>
      <c r="AV33" s="26">
        <f t="shared" ref="AV33:AW33" si="26">SUM(AV34:AV36)</f>
        <v>16004</v>
      </c>
      <c r="AW33" s="26">
        <f t="shared" si="26"/>
        <v>15251</v>
      </c>
      <c r="AX33" s="26">
        <f>SUM(AX34:AX36)</f>
        <v>15251</v>
      </c>
      <c r="AY33" s="26">
        <f t="shared" ref="AY33:BA33" si="27">SUM(AY34:AY36)</f>
        <v>15251</v>
      </c>
      <c r="AZ33" s="26">
        <f t="shared" si="27"/>
        <v>15183</v>
      </c>
      <c r="BA33" s="26">
        <f t="shared" si="27"/>
        <v>15183</v>
      </c>
      <c r="BB33" s="26">
        <v>15183</v>
      </c>
      <c r="BC33" s="39">
        <v>15183</v>
      </c>
      <c r="BD33" s="26">
        <f t="shared" ref="BD33" si="28">SUM(BD34:BD36)</f>
        <v>14282.51728</v>
      </c>
      <c r="BE33" s="26">
        <f>SUM(BE34:BE36)</f>
        <v>14283.51728</v>
      </c>
      <c r="BF33" s="26">
        <f>SUM(BF34:BF36)</f>
        <v>14282.51728</v>
      </c>
      <c r="BG33" s="26">
        <v>14283</v>
      </c>
      <c r="BH33" s="26">
        <v>14283</v>
      </c>
      <c r="BI33" s="26">
        <f t="shared" ref="BI33" si="29">SUM(BI34:BI36)</f>
        <v>13854</v>
      </c>
      <c r="BJ33" s="26">
        <v>13854</v>
      </c>
      <c r="BK33" s="26">
        <v>13854</v>
      </c>
    </row>
    <row r="34" spans="1:63" s="27" customFormat="1" ht="12.75" customHeight="1" x14ac:dyDescent="0.3">
      <c r="A34" s="33" t="s">
        <v>27</v>
      </c>
      <c r="B34" s="34">
        <v>0</v>
      </c>
      <c r="C34" s="25">
        <v>0</v>
      </c>
      <c r="D34" s="25">
        <v>0</v>
      </c>
      <c r="E34" s="25">
        <v>0</v>
      </c>
      <c r="F34" s="25">
        <v>1218</v>
      </c>
      <c r="G34" s="25">
        <v>0</v>
      </c>
      <c r="H34" s="25">
        <v>0</v>
      </c>
      <c r="I34" s="25">
        <v>1944</v>
      </c>
      <c r="J34" s="25">
        <v>0</v>
      </c>
      <c r="K34" s="25">
        <v>0</v>
      </c>
      <c r="L34" s="25">
        <v>0</v>
      </c>
      <c r="M34" s="25">
        <v>2327</v>
      </c>
      <c r="N34" s="25">
        <v>2249</v>
      </c>
      <c r="O34" s="25">
        <v>2176</v>
      </c>
      <c r="P34" s="25">
        <v>0</v>
      </c>
      <c r="Q34" s="25">
        <v>2329</v>
      </c>
      <c r="R34" s="25">
        <v>2487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6">
        <v>0</v>
      </c>
      <c r="AZ34" s="26">
        <v>0</v>
      </c>
      <c r="BA34" s="26">
        <v>0</v>
      </c>
      <c r="BB34" s="26">
        <v>0</v>
      </c>
      <c r="BC34" s="25">
        <v>0</v>
      </c>
      <c r="BD34" s="26">
        <v>0</v>
      </c>
      <c r="BE34" s="26">
        <v>0</v>
      </c>
      <c r="BF34" s="26">
        <v>0</v>
      </c>
      <c r="BG34" s="26"/>
      <c r="BH34" s="26">
        <v>0</v>
      </c>
      <c r="BI34" s="26">
        <v>0</v>
      </c>
      <c r="BJ34" s="26">
        <v>0</v>
      </c>
      <c r="BK34" s="26">
        <v>0</v>
      </c>
    </row>
    <row r="35" spans="1:63" s="27" customFormat="1" ht="12.75" customHeight="1" x14ac:dyDescent="0.3">
      <c r="A35" s="33" t="s">
        <v>28</v>
      </c>
      <c r="B35" s="34">
        <v>0</v>
      </c>
      <c r="C35" s="25">
        <v>0</v>
      </c>
      <c r="D35" s="25">
        <v>0</v>
      </c>
      <c r="E35" s="25">
        <v>0</v>
      </c>
      <c r="F35" s="25">
        <v>0</v>
      </c>
      <c r="G35" s="25">
        <v>1283</v>
      </c>
      <c r="H35" s="25">
        <v>1521</v>
      </c>
      <c r="I35" s="25">
        <v>0</v>
      </c>
      <c r="J35" s="25">
        <v>1865</v>
      </c>
      <c r="K35" s="25">
        <v>2080</v>
      </c>
      <c r="L35" s="25">
        <v>2644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6">
        <v>0</v>
      </c>
      <c r="AZ35" s="26">
        <v>0</v>
      </c>
      <c r="BA35" s="26">
        <v>0</v>
      </c>
      <c r="BB35" s="26">
        <v>0</v>
      </c>
      <c r="BC35" s="25">
        <v>0</v>
      </c>
      <c r="BD35" s="26">
        <v>0</v>
      </c>
      <c r="BE35" s="26">
        <v>0</v>
      </c>
      <c r="BF35" s="26">
        <v>0</v>
      </c>
      <c r="BG35" s="26"/>
      <c r="BH35" s="26">
        <v>0</v>
      </c>
      <c r="BI35" s="26">
        <v>0</v>
      </c>
      <c r="BJ35" s="26">
        <v>0</v>
      </c>
      <c r="BK35" s="26">
        <v>0</v>
      </c>
    </row>
    <row r="36" spans="1:63" s="27" customFormat="1" ht="12.75" customHeight="1" x14ac:dyDescent="0.3">
      <c r="A36" s="33" t="s">
        <v>29</v>
      </c>
      <c r="B36" s="34">
        <v>0</v>
      </c>
      <c r="C36" s="25">
        <v>0</v>
      </c>
      <c r="D36" s="25">
        <v>0</v>
      </c>
      <c r="E36" s="25">
        <v>0</v>
      </c>
      <c r="F36" s="25">
        <v>16103</v>
      </c>
      <c r="G36" s="25">
        <v>16103</v>
      </c>
      <c r="H36" s="25">
        <v>16103</v>
      </c>
      <c r="I36" s="25">
        <v>16103</v>
      </c>
      <c r="J36" s="25">
        <v>16103</v>
      </c>
      <c r="K36" s="25">
        <v>16103</v>
      </c>
      <c r="L36" s="25">
        <v>16103</v>
      </c>
      <c r="M36" s="25">
        <v>19989</v>
      </c>
      <c r="N36" s="25">
        <v>19798</v>
      </c>
      <c r="O36" s="25">
        <v>19619</v>
      </c>
      <c r="P36" s="25">
        <v>19737</v>
      </c>
      <c r="Q36" s="25">
        <v>19875</v>
      </c>
      <c r="R36" s="25">
        <v>20164</v>
      </c>
      <c r="S36" s="25">
        <v>24566</v>
      </c>
      <c r="T36" s="25">
        <v>26025</v>
      </c>
      <c r="U36" s="25">
        <v>17000</v>
      </c>
      <c r="V36" s="25">
        <v>17000</v>
      </c>
      <c r="W36" s="25">
        <v>17101</v>
      </c>
      <c r="X36" s="25">
        <v>18008</v>
      </c>
      <c r="Y36" s="25">
        <v>17538</v>
      </c>
      <c r="Z36" s="25">
        <v>18588</v>
      </c>
      <c r="AA36" s="25">
        <v>18329</v>
      </c>
      <c r="AB36" s="25">
        <v>18602</v>
      </c>
      <c r="AC36" s="25">
        <v>18602</v>
      </c>
      <c r="AD36" s="25">
        <v>18602</v>
      </c>
      <c r="AE36" s="25">
        <v>18602</v>
      </c>
      <c r="AF36" s="25">
        <v>18602</v>
      </c>
      <c r="AG36" s="25">
        <v>18398</v>
      </c>
      <c r="AH36" s="25">
        <v>18398</v>
      </c>
      <c r="AI36" s="25">
        <v>18398</v>
      </c>
      <c r="AJ36" s="25">
        <v>18398</v>
      </c>
      <c r="AK36" s="25">
        <v>18181</v>
      </c>
      <c r="AL36" s="25">
        <v>18181</v>
      </c>
      <c r="AM36" s="25">
        <v>18163</v>
      </c>
      <c r="AN36" s="26">
        <v>18163</v>
      </c>
      <c r="AO36" s="26">
        <v>18388</v>
      </c>
      <c r="AP36" s="26">
        <v>18388</v>
      </c>
      <c r="AQ36" s="26">
        <v>18388</v>
      </c>
      <c r="AR36" s="26">
        <v>16621</v>
      </c>
      <c r="AS36" s="26">
        <v>16621</v>
      </c>
      <c r="AT36" s="26">
        <v>16593</v>
      </c>
      <c r="AU36" s="26">
        <v>16579</v>
      </c>
      <c r="AV36" s="26">
        <v>16004</v>
      </c>
      <c r="AW36" s="26">
        <v>15251</v>
      </c>
      <c r="AX36" s="26">
        <v>15251</v>
      </c>
      <c r="AY36" s="26">
        <v>15251</v>
      </c>
      <c r="AZ36" s="26">
        <v>15183</v>
      </c>
      <c r="BA36" s="26">
        <v>15183</v>
      </c>
      <c r="BB36" s="26">
        <v>15183</v>
      </c>
      <c r="BC36" s="39">
        <v>15183</v>
      </c>
      <c r="BD36" s="26">
        <v>14282.51728</v>
      </c>
      <c r="BE36" s="26">
        <v>14283.51728</v>
      </c>
      <c r="BF36" s="26">
        <v>14282.51728</v>
      </c>
      <c r="BG36" s="26">
        <v>14283</v>
      </c>
      <c r="BH36" s="26">
        <v>14283</v>
      </c>
      <c r="BI36" s="26">
        <v>13854</v>
      </c>
      <c r="BJ36" s="26">
        <v>13854</v>
      </c>
      <c r="BK36" s="26">
        <v>13854</v>
      </c>
    </row>
    <row r="37" spans="1:63" s="27" customFormat="1" ht="12.75" customHeight="1" x14ac:dyDescent="0.3">
      <c r="A37" s="24" t="s">
        <v>30</v>
      </c>
      <c r="B37" s="34">
        <v>286605</v>
      </c>
      <c r="C37" s="25">
        <v>284951</v>
      </c>
      <c r="D37" s="25">
        <v>282406</v>
      </c>
      <c r="E37" s="25">
        <v>280796</v>
      </c>
      <c r="F37" s="25">
        <v>284060</v>
      </c>
      <c r="G37" s="25">
        <v>279540</v>
      </c>
      <c r="H37" s="25">
        <v>275734</v>
      </c>
      <c r="I37" s="25">
        <v>265508</v>
      </c>
      <c r="J37" s="25">
        <v>274368</v>
      </c>
      <c r="K37" s="25">
        <v>270935</v>
      </c>
      <c r="L37" s="25">
        <v>267646</v>
      </c>
      <c r="M37" s="25">
        <v>272559</v>
      </c>
      <c r="N37" s="25">
        <v>273642</v>
      </c>
      <c r="O37" s="25">
        <v>274043</v>
      </c>
      <c r="P37" s="25">
        <v>276344</v>
      </c>
      <c r="Q37" s="25">
        <v>278400</v>
      </c>
      <c r="R37" s="25">
        <v>279367</v>
      </c>
      <c r="S37" s="25">
        <v>270823</v>
      </c>
      <c r="T37" s="25">
        <v>283615</v>
      </c>
      <c r="U37" s="25">
        <v>277809</v>
      </c>
      <c r="V37" s="25">
        <v>267735</v>
      </c>
      <c r="W37" s="25">
        <v>255876</v>
      </c>
      <c r="X37" s="25">
        <v>261523</v>
      </c>
      <c r="Y37" s="25">
        <v>252033</v>
      </c>
      <c r="Z37" s="25">
        <v>246344</v>
      </c>
      <c r="AA37" s="25">
        <v>250008</v>
      </c>
      <c r="AB37" s="25">
        <v>246709</v>
      </c>
      <c r="AC37" s="25">
        <v>257939</v>
      </c>
      <c r="AD37" s="25">
        <v>260980</v>
      </c>
      <c r="AE37" s="25">
        <v>264617</v>
      </c>
      <c r="AF37" s="25">
        <v>263610</v>
      </c>
      <c r="AG37" s="25">
        <v>258921</v>
      </c>
      <c r="AH37" s="25">
        <v>264842</v>
      </c>
      <c r="AI37" s="25">
        <v>263560</v>
      </c>
      <c r="AJ37" s="25">
        <v>265501</v>
      </c>
      <c r="AK37" s="25">
        <v>269235</v>
      </c>
      <c r="AL37" s="25">
        <v>288078</v>
      </c>
      <c r="AM37" s="25">
        <v>291445</v>
      </c>
      <c r="AN37" s="26">
        <v>310912</v>
      </c>
      <c r="AO37" s="26">
        <v>314748</v>
      </c>
      <c r="AP37" s="26">
        <v>326769</v>
      </c>
      <c r="AQ37" s="26">
        <v>331801</v>
      </c>
      <c r="AR37" s="26">
        <v>349784</v>
      </c>
      <c r="AS37" s="26">
        <v>370348</v>
      </c>
      <c r="AT37" s="26">
        <v>373546</v>
      </c>
      <c r="AU37" s="26">
        <v>388875</v>
      </c>
      <c r="AV37" s="26">
        <v>415522</v>
      </c>
      <c r="AW37" s="26">
        <v>420275</v>
      </c>
      <c r="AX37" s="26">
        <v>422905</v>
      </c>
      <c r="AY37" s="26">
        <v>431391</v>
      </c>
      <c r="AZ37" s="26">
        <v>447072</v>
      </c>
      <c r="BA37" s="26">
        <v>454679</v>
      </c>
      <c r="BB37" s="26">
        <v>468183</v>
      </c>
      <c r="BC37" s="39">
        <v>491231</v>
      </c>
      <c r="BD37" s="26">
        <v>509423.29496999999</v>
      </c>
      <c r="BE37" s="26">
        <v>497419.9494000001</v>
      </c>
      <c r="BF37" s="26">
        <v>505917.39677000011</v>
      </c>
      <c r="BG37" s="26">
        <v>532432</v>
      </c>
      <c r="BH37" s="26">
        <v>544222</v>
      </c>
      <c r="BI37" s="26">
        <v>546493</v>
      </c>
      <c r="BJ37" s="26">
        <v>544816</v>
      </c>
      <c r="BK37" s="26">
        <v>546954</v>
      </c>
    </row>
    <row r="38" spans="1:63" s="27" customFormat="1" ht="12.75" customHeight="1" x14ac:dyDescent="0.3">
      <c r="A38" s="33" t="s">
        <v>31</v>
      </c>
      <c r="B38" s="34">
        <v>277323</v>
      </c>
      <c r="C38" s="25">
        <v>274779</v>
      </c>
      <c r="D38" s="25">
        <v>274409</v>
      </c>
      <c r="E38" s="25">
        <v>0</v>
      </c>
      <c r="F38" s="25">
        <v>284060</v>
      </c>
      <c r="G38" s="25">
        <v>279540</v>
      </c>
      <c r="H38" s="25">
        <v>275734</v>
      </c>
      <c r="I38" s="25">
        <v>0</v>
      </c>
      <c r="J38" s="25">
        <v>274368</v>
      </c>
      <c r="K38" s="25">
        <v>270935</v>
      </c>
      <c r="L38" s="25">
        <v>267646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39">
        <v>0</v>
      </c>
      <c r="BD38" s="26">
        <v>0</v>
      </c>
      <c r="BE38" s="26">
        <v>0</v>
      </c>
      <c r="BF38" s="26">
        <v>0</v>
      </c>
      <c r="BG38" s="26"/>
      <c r="BH38" s="26">
        <v>0</v>
      </c>
      <c r="BI38" s="26">
        <v>0</v>
      </c>
      <c r="BJ38" s="26">
        <v>0</v>
      </c>
      <c r="BK38" s="26">
        <v>0</v>
      </c>
    </row>
    <row r="39" spans="1:63" s="27" customFormat="1" ht="12.75" customHeight="1" x14ac:dyDescent="0.3">
      <c r="A39" s="33" t="s">
        <v>32</v>
      </c>
      <c r="B39" s="34">
        <v>9282</v>
      </c>
      <c r="C39" s="25">
        <v>10172</v>
      </c>
      <c r="D39" s="25">
        <v>7997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39">
        <v>0</v>
      </c>
      <c r="BD39" s="26">
        <v>0</v>
      </c>
      <c r="BE39" s="26">
        <v>0</v>
      </c>
      <c r="BF39" s="26">
        <v>0</v>
      </c>
      <c r="BG39" s="26"/>
      <c r="BH39" s="26">
        <v>0</v>
      </c>
      <c r="BI39" s="26">
        <v>0</v>
      </c>
      <c r="BJ39" s="26">
        <v>0</v>
      </c>
      <c r="BK39" s="26">
        <v>0</v>
      </c>
    </row>
    <row r="40" spans="1:63" s="27" customFormat="1" ht="12.75" customHeight="1" x14ac:dyDescent="0.3">
      <c r="A40" s="32" t="s">
        <v>33</v>
      </c>
      <c r="B40" s="34">
        <v>7076</v>
      </c>
      <c r="C40" s="25">
        <v>6524</v>
      </c>
      <c r="D40" s="25">
        <v>6090</v>
      </c>
      <c r="E40" s="25">
        <v>8132</v>
      </c>
      <c r="F40" s="25">
        <v>46261</v>
      </c>
      <c r="G40" s="25">
        <v>47441</v>
      </c>
      <c r="H40" s="25">
        <v>46009</v>
      </c>
      <c r="I40" s="25">
        <v>45493</v>
      </c>
      <c r="J40" s="25">
        <v>42549</v>
      </c>
      <c r="K40" s="25">
        <v>45923</v>
      </c>
      <c r="L40" s="25">
        <v>46949</v>
      </c>
      <c r="M40" s="25">
        <v>48943</v>
      </c>
      <c r="N40" s="25">
        <v>46724</v>
      </c>
      <c r="O40" s="25">
        <v>44861</v>
      </c>
      <c r="P40" s="25">
        <v>45464</v>
      </c>
      <c r="Q40" s="25">
        <v>46166</v>
      </c>
      <c r="R40" s="25">
        <v>48068</v>
      </c>
      <c r="S40" s="25">
        <v>47876</v>
      </c>
      <c r="T40" s="25">
        <v>58878</v>
      </c>
      <c r="U40" s="25">
        <v>55368</v>
      </c>
      <c r="V40" s="25">
        <v>51854</v>
      </c>
      <c r="W40" s="25">
        <v>44626</v>
      </c>
      <c r="X40" s="25">
        <v>46004</v>
      </c>
      <c r="Y40" s="25">
        <v>42846</v>
      </c>
      <c r="Z40" s="25">
        <v>42298</v>
      </c>
      <c r="AA40" s="25">
        <v>46324</v>
      </c>
      <c r="AB40" s="25">
        <v>45271</v>
      </c>
      <c r="AC40" s="25">
        <v>52174</v>
      </c>
      <c r="AD40" s="25">
        <v>52928</v>
      </c>
      <c r="AE40" s="25">
        <v>59517</v>
      </c>
      <c r="AF40" s="25">
        <v>61119</v>
      </c>
      <c r="AG40" s="25">
        <v>57981</v>
      </c>
      <c r="AH40" s="25">
        <v>55959</v>
      </c>
      <c r="AI40" s="25">
        <v>54561</v>
      </c>
      <c r="AJ40" s="25">
        <v>55709</v>
      </c>
      <c r="AK40" s="25">
        <v>54361</v>
      </c>
      <c r="AL40" s="25">
        <v>67319</v>
      </c>
      <c r="AM40" s="25">
        <v>71146</v>
      </c>
      <c r="AN40" s="26">
        <v>74956</v>
      </c>
      <c r="AO40" s="26">
        <v>70788</v>
      </c>
      <c r="AP40" s="26">
        <v>72641</v>
      </c>
      <c r="AQ40" s="26">
        <v>63051</v>
      </c>
      <c r="AR40" s="26">
        <v>65310</v>
      </c>
      <c r="AS40" s="26">
        <v>64065</v>
      </c>
      <c r="AT40" s="26">
        <v>52113</v>
      </c>
      <c r="AU40" s="26">
        <v>53073</v>
      </c>
      <c r="AV40" s="26">
        <v>49820</v>
      </c>
      <c r="AW40" s="26">
        <v>51012</v>
      </c>
      <c r="AX40" s="26">
        <v>49186</v>
      </c>
      <c r="AY40" s="26">
        <v>45668</v>
      </c>
      <c r="AZ40" s="26">
        <v>44910</v>
      </c>
      <c r="BA40" s="26">
        <v>44362</v>
      </c>
      <c r="BB40" s="26">
        <v>43862</v>
      </c>
      <c r="BC40" s="39">
        <v>47368</v>
      </c>
      <c r="BD40" s="26">
        <v>47321.754049999996</v>
      </c>
      <c r="BE40" s="26">
        <v>49086.371090000001</v>
      </c>
      <c r="BF40" s="26">
        <v>46408.256540000009</v>
      </c>
      <c r="BG40" s="26">
        <v>47220</v>
      </c>
      <c r="BH40" s="26">
        <v>45070</v>
      </c>
      <c r="BI40" s="26">
        <v>45913</v>
      </c>
      <c r="BJ40" s="26">
        <v>42500</v>
      </c>
      <c r="BK40" s="26">
        <v>41058</v>
      </c>
    </row>
    <row r="41" spans="1:63" ht="12.75" customHeight="1" x14ac:dyDescent="0.3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3"/>
      <c r="BA41" s="3"/>
      <c r="BB41" s="3"/>
      <c r="BC41" s="3"/>
      <c r="BD41" s="3"/>
      <c r="BE41" s="3"/>
      <c r="BF41" s="1"/>
      <c r="BG41" s="1"/>
      <c r="BI41" s="1"/>
      <c r="BJ41" s="1">
        <v>0</v>
      </c>
      <c r="BK41" s="1">
        <v>0</v>
      </c>
    </row>
    <row r="42" spans="1:63" s="19" customFormat="1" ht="18.75" customHeight="1" x14ac:dyDescent="0.3">
      <c r="A42" s="16" t="s">
        <v>38</v>
      </c>
      <c r="B42" s="17">
        <v>1835012</v>
      </c>
      <c r="C42" s="17">
        <v>1831153</v>
      </c>
      <c r="D42" s="17">
        <v>1867214</v>
      </c>
      <c r="E42" s="17">
        <v>1781434</v>
      </c>
      <c r="F42" s="17">
        <v>1815609</v>
      </c>
      <c r="G42" s="17">
        <v>1830633</v>
      </c>
      <c r="H42" s="17">
        <v>1730900</v>
      </c>
      <c r="I42" s="17">
        <v>1614560</v>
      </c>
      <c r="J42" s="17">
        <v>1529535</v>
      </c>
      <c r="K42" s="17">
        <v>1503424</v>
      </c>
      <c r="L42" s="17">
        <v>1456068</v>
      </c>
      <c r="M42" s="17">
        <v>1421130</v>
      </c>
      <c r="N42" s="17">
        <v>1379430</v>
      </c>
      <c r="O42" s="17">
        <v>1330177</v>
      </c>
      <c r="P42" s="17">
        <v>1309961</v>
      </c>
      <c r="Q42" s="17">
        <v>1288996</v>
      </c>
      <c r="R42" s="17">
        <v>1297272</v>
      </c>
      <c r="S42" s="17">
        <v>1188323</v>
      </c>
      <c r="T42" s="17">
        <v>1263875</v>
      </c>
      <c r="U42" s="17">
        <v>1218718</v>
      </c>
      <c r="V42" s="17">
        <v>1177109</v>
      </c>
      <c r="W42" s="17">
        <v>1140307</v>
      </c>
      <c r="X42" s="17">
        <v>1146058</v>
      </c>
      <c r="Y42" s="17">
        <v>1084120</v>
      </c>
      <c r="Z42" s="17">
        <v>1052227</v>
      </c>
      <c r="AA42" s="17">
        <v>1089991</v>
      </c>
      <c r="AB42" s="17">
        <v>1087962</v>
      </c>
      <c r="AC42" s="17">
        <v>1075423</v>
      </c>
      <c r="AD42" s="17">
        <v>1071682</v>
      </c>
      <c r="AE42" s="17">
        <v>1174335</v>
      </c>
      <c r="AF42" s="17">
        <v>1222541</v>
      </c>
      <c r="AG42" s="17">
        <v>1242087</v>
      </c>
      <c r="AH42" s="17">
        <v>1348630</v>
      </c>
      <c r="AI42" s="17">
        <v>1371801</v>
      </c>
      <c r="AJ42" s="17">
        <v>1407534</v>
      </c>
      <c r="AK42" s="17">
        <v>1367241</v>
      </c>
      <c r="AL42" s="18">
        <f t="shared" ref="AL42:BF42" si="30">AL43+AL63+AL56</f>
        <v>1541677</v>
      </c>
      <c r="AM42" s="18">
        <f t="shared" si="30"/>
        <v>1536109</v>
      </c>
      <c r="AN42" s="18">
        <f t="shared" si="30"/>
        <v>1631501</v>
      </c>
      <c r="AO42" s="18">
        <f t="shared" si="30"/>
        <v>1746708</v>
      </c>
      <c r="AP42" s="18">
        <f t="shared" si="30"/>
        <v>1777114</v>
      </c>
      <c r="AQ42" s="18">
        <f t="shared" si="30"/>
        <v>1790084</v>
      </c>
      <c r="AR42" s="18">
        <f t="shared" si="30"/>
        <v>1900183</v>
      </c>
      <c r="AS42" s="18">
        <f t="shared" si="30"/>
        <v>1954520</v>
      </c>
      <c r="AT42" s="18">
        <f t="shared" si="30"/>
        <v>1923388</v>
      </c>
      <c r="AU42" s="18">
        <f t="shared" si="30"/>
        <v>2024782</v>
      </c>
      <c r="AV42" s="18">
        <f t="shared" si="30"/>
        <v>2177997</v>
      </c>
      <c r="AW42" s="18">
        <f t="shared" si="30"/>
        <v>2244932.9369700942</v>
      </c>
      <c r="AX42" s="18">
        <f t="shared" si="30"/>
        <v>2196496</v>
      </c>
      <c r="AY42" s="18">
        <v>2275123</v>
      </c>
      <c r="AZ42" s="37">
        <f t="shared" si="30"/>
        <v>2276881</v>
      </c>
      <c r="BA42" s="37">
        <f t="shared" si="30"/>
        <v>2282042</v>
      </c>
      <c r="BB42" s="37">
        <f t="shared" si="30"/>
        <v>2259562</v>
      </c>
      <c r="BC42" s="37">
        <f t="shared" si="30"/>
        <v>2370300</v>
      </c>
      <c r="BD42" s="37">
        <f t="shared" si="30"/>
        <v>2404813.3003000002</v>
      </c>
      <c r="BE42" s="37">
        <f t="shared" si="30"/>
        <v>2546624.1111900001</v>
      </c>
      <c r="BF42" s="37">
        <f t="shared" si="30"/>
        <v>2480498.2341999998</v>
      </c>
      <c r="BG42" s="37">
        <f>BG43+BG63+BG56</f>
        <v>2509206</v>
      </c>
      <c r="BH42" s="37">
        <f>BH43+BH63+BH56</f>
        <v>2576312</v>
      </c>
      <c r="BI42" s="37">
        <f t="shared" ref="BI42" si="31">BI43+BI63+BI56</f>
        <v>2759061</v>
      </c>
      <c r="BJ42" s="37">
        <v>2646547</v>
      </c>
      <c r="BK42" s="37">
        <v>2672855</v>
      </c>
    </row>
    <row r="43" spans="1:63" s="23" customFormat="1" ht="13.8" x14ac:dyDescent="0.3">
      <c r="A43" s="20" t="s">
        <v>39</v>
      </c>
      <c r="B43" s="21">
        <v>435967</v>
      </c>
      <c r="C43" s="21">
        <v>439592</v>
      </c>
      <c r="D43" s="21">
        <v>508242</v>
      </c>
      <c r="E43" s="21">
        <v>512924</v>
      </c>
      <c r="F43" s="21">
        <v>545354</v>
      </c>
      <c r="G43" s="21">
        <v>573685</v>
      </c>
      <c r="H43" s="21">
        <v>500587</v>
      </c>
      <c r="I43" s="21">
        <v>489957</v>
      </c>
      <c r="J43" s="21">
        <v>467500</v>
      </c>
      <c r="K43" s="21">
        <v>479096</v>
      </c>
      <c r="L43" s="21">
        <v>460369</v>
      </c>
      <c r="M43" s="21">
        <v>413386</v>
      </c>
      <c r="N43" s="21">
        <v>395693</v>
      </c>
      <c r="O43" s="21">
        <v>427544</v>
      </c>
      <c r="P43" s="21">
        <v>398381</v>
      </c>
      <c r="Q43" s="21">
        <v>353379</v>
      </c>
      <c r="R43" s="21">
        <v>365762</v>
      </c>
      <c r="S43" s="21">
        <v>290638</v>
      </c>
      <c r="T43" s="21">
        <v>310654</v>
      </c>
      <c r="U43" s="21">
        <v>247562</v>
      </c>
      <c r="V43" s="21">
        <v>242746</v>
      </c>
      <c r="W43" s="21">
        <v>241212</v>
      </c>
      <c r="X43" s="21">
        <v>279804</v>
      </c>
      <c r="Y43" s="21">
        <v>290889</v>
      </c>
      <c r="Z43" s="21">
        <v>274847</v>
      </c>
      <c r="AA43" s="21">
        <v>293934</v>
      </c>
      <c r="AB43" s="21">
        <v>320205</v>
      </c>
      <c r="AC43" s="21">
        <v>280526</v>
      </c>
      <c r="AD43" s="21">
        <v>277153</v>
      </c>
      <c r="AE43" s="21">
        <v>351410</v>
      </c>
      <c r="AF43" s="21">
        <v>379892</v>
      </c>
      <c r="AG43" s="21">
        <v>362752</v>
      </c>
      <c r="AH43" s="21">
        <v>409957</v>
      </c>
      <c r="AI43" s="21">
        <v>438013</v>
      </c>
      <c r="AJ43" s="21">
        <v>450524</v>
      </c>
      <c r="AK43" s="21">
        <v>395429</v>
      </c>
      <c r="AL43" s="22">
        <f t="shared" ref="AL43:BC43" si="32">AL45+AL46+AL47+AL50+AL51+AL52+AL44+AL49+AL54</f>
        <v>516848</v>
      </c>
      <c r="AM43" s="22">
        <f t="shared" si="32"/>
        <v>491268</v>
      </c>
      <c r="AN43" s="22">
        <f t="shared" si="32"/>
        <v>558173</v>
      </c>
      <c r="AO43" s="22">
        <f t="shared" si="32"/>
        <v>586801</v>
      </c>
      <c r="AP43" s="22">
        <f t="shared" si="32"/>
        <v>547701</v>
      </c>
      <c r="AQ43" s="22">
        <f t="shared" si="32"/>
        <v>537149</v>
      </c>
      <c r="AR43" s="22">
        <f t="shared" si="32"/>
        <v>574515</v>
      </c>
      <c r="AS43" s="22">
        <f t="shared" si="32"/>
        <v>576153</v>
      </c>
      <c r="AT43" s="22">
        <f t="shared" si="32"/>
        <v>564188</v>
      </c>
      <c r="AU43" s="22">
        <f t="shared" si="32"/>
        <v>633309</v>
      </c>
      <c r="AV43" s="22">
        <f t="shared" si="32"/>
        <v>714791</v>
      </c>
      <c r="AW43" s="22">
        <f t="shared" si="32"/>
        <v>597846.93697009399</v>
      </c>
      <c r="AX43" s="22">
        <f t="shared" si="32"/>
        <v>637204</v>
      </c>
      <c r="AY43" s="22">
        <f t="shared" si="32"/>
        <v>611364</v>
      </c>
      <c r="AZ43" s="38">
        <f t="shared" si="32"/>
        <v>603519</v>
      </c>
      <c r="BA43" s="38">
        <f t="shared" si="32"/>
        <v>628279</v>
      </c>
      <c r="BB43" s="38">
        <f t="shared" si="32"/>
        <v>615048</v>
      </c>
      <c r="BC43" s="38">
        <f t="shared" si="32"/>
        <v>706317</v>
      </c>
      <c r="BD43" s="38">
        <f>BD45+BD46+BD47+BD50+BD51+BD52+BD44+BD49+BD54</f>
        <v>740642.3003</v>
      </c>
      <c r="BE43" s="38">
        <f>BE45+BE46+BE47+BE50+BE51+BE52+BE44+BE49+BE54</f>
        <v>761144.30000011192</v>
      </c>
      <c r="BF43" s="38">
        <f>BF45+BF46+BF47+BF50+BF51+BF52+BF44+BF49+BF54</f>
        <v>714266.58033999999</v>
      </c>
      <c r="BG43" s="38">
        <f>BG45+BG46+BG47+BG50+BG51+BG52+BG44+BG49+BG54</f>
        <v>689363</v>
      </c>
      <c r="BH43" s="38">
        <f>BH45+BH46+BH47+BH50+BH51+BH52+BH44+BH49+BH54</f>
        <v>742568</v>
      </c>
      <c r="BI43" s="38">
        <f t="shared" ref="BI43" si="33">BI45+BI46+BI47+BI50+BI51+BI52+BI44+BI49+BI54</f>
        <v>730114</v>
      </c>
      <c r="BJ43" s="38">
        <v>714639</v>
      </c>
      <c r="BK43" s="38">
        <v>740045</v>
      </c>
    </row>
    <row r="44" spans="1:63" s="27" customFormat="1" ht="12.75" customHeight="1" x14ac:dyDescent="0.3">
      <c r="A44" s="24" t="s">
        <v>40</v>
      </c>
      <c r="B44" s="25">
        <v>28928</v>
      </c>
      <c r="C44" s="25">
        <v>31738</v>
      </c>
      <c r="D44" s="25">
        <v>33433</v>
      </c>
      <c r="E44" s="25">
        <v>26546</v>
      </c>
      <c r="F44" s="25">
        <v>28503</v>
      </c>
      <c r="G44" s="25">
        <v>34845</v>
      </c>
      <c r="H44" s="25">
        <v>29717</v>
      </c>
      <c r="I44" s="25">
        <v>20399</v>
      </c>
      <c r="J44" s="25">
        <v>23044</v>
      </c>
      <c r="K44" s="25">
        <v>27782</v>
      </c>
      <c r="L44" s="25">
        <v>29910</v>
      </c>
      <c r="M44" s="25">
        <v>23960</v>
      </c>
      <c r="N44" s="25">
        <v>25893</v>
      </c>
      <c r="O44" s="25">
        <v>30863</v>
      </c>
      <c r="P44" s="25">
        <v>31434</v>
      </c>
      <c r="Q44" s="25">
        <v>19291</v>
      </c>
      <c r="R44" s="25">
        <v>22812</v>
      </c>
      <c r="S44" s="25">
        <v>26923</v>
      </c>
      <c r="T44" s="25">
        <v>30921</v>
      </c>
      <c r="U44" s="25">
        <v>20834</v>
      </c>
      <c r="V44" s="25">
        <v>24374</v>
      </c>
      <c r="W44" s="25">
        <v>27579</v>
      </c>
      <c r="X44" s="25">
        <v>30686</v>
      </c>
      <c r="Y44" s="25">
        <v>19013</v>
      </c>
      <c r="Z44" s="25">
        <v>21765</v>
      </c>
      <c r="AA44" s="25">
        <v>27305</v>
      </c>
      <c r="AB44" s="25">
        <v>32330</v>
      </c>
      <c r="AC44" s="25">
        <v>28148</v>
      </c>
      <c r="AD44" s="25">
        <v>26929</v>
      </c>
      <c r="AE44" s="25">
        <v>31475</v>
      </c>
      <c r="AF44" s="25">
        <v>35351</v>
      </c>
      <c r="AG44" s="25">
        <v>27504</v>
      </c>
      <c r="AH44" s="25">
        <v>25563</v>
      </c>
      <c r="AI44" s="25">
        <v>31540</v>
      </c>
      <c r="AJ44" s="25">
        <v>35690</v>
      </c>
      <c r="AK44" s="25">
        <v>21490</v>
      </c>
      <c r="AL44" s="25">
        <v>19127</v>
      </c>
      <c r="AM44" s="25">
        <v>29941</v>
      </c>
      <c r="AN44" s="26">
        <v>37529</v>
      </c>
      <c r="AO44" s="26">
        <v>36163</v>
      </c>
      <c r="AP44" s="26">
        <v>32262</v>
      </c>
      <c r="AQ44" s="26">
        <v>45324</v>
      </c>
      <c r="AR44" s="26">
        <v>55593</v>
      </c>
      <c r="AS44" s="26">
        <v>46062</v>
      </c>
      <c r="AT44" s="26">
        <v>38244</v>
      </c>
      <c r="AU44" s="26">
        <v>47513</v>
      </c>
      <c r="AV44" s="26">
        <v>57833</v>
      </c>
      <c r="AW44" s="26">
        <v>48850</v>
      </c>
      <c r="AX44" s="26">
        <v>35063</v>
      </c>
      <c r="AY44" s="26">
        <v>45861</v>
      </c>
      <c r="AZ44" s="26">
        <v>51246</v>
      </c>
      <c r="BA44" s="26">
        <v>39065</v>
      </c>
      <c r="BB44" s="26">
        <v>32633</v>
      </c>
      <c r="BC44" s="26">
        <v>44683</v>
      </c>
      <c r="BD44" s="26">
        <v>52461.681450000004</v>
      </c>
      <c r="BE44" s="26">
        <v>38100.427579999996</v>
      </c>
      <c r="BF44" s="26">
        <v>35953.982480000006</v>
      </c>
      <c r="BG44" s="26">
        <v>44502</v>
      </c>
      <c r="BH44" s="26">
        <v>50418</v>
      </c>
      <c r="BI44" s="26">
        <v>39349</v>
      </c>
      <c r="BJ44" s="26">
        <v>35746</v>
      </c>
      <c r="BK44" s="26">
        <v>40981</v>
      </c>
    </row>
    <row r="45" spans="1:63" s="27" customFormat="1" ht="12.75" customHeight="1" x14ac:dyDescent="0.3">
      <c r="A45" s="24" t="s">
        <v>41</v>
      </c>
      <c r="B45" s="25">
        <v>47920</v>
      </c>
      <c r="C45" s="25">
        <v>42662</v>
      </c>
      <c r="D45" s="25">
        <v>41249</v>
      </c>
      <c r="E45" s="25">
        <v>41172</v>
      </c>
      <c r="F45" s="25">
        <v>27264</v>
      </c>
      <c r="G45" s="25">
        <v>39612</v>
      </c>
      <c r="H45" s="25">
        <v>33611</v>
      </c>
      <c r="I45" s="25">
        <v>40443</v>
      </c>
      <c r="J45" s="25">
        <v>48014</v>
      </c>
      <c r="K45" s="25">
        <v>47971</v>
      </c>
      <c r="L45" s="25">
        <v>54202</v>
      </c>
      <c r="M45" s="25">
        <v>43392</v>
      </c>
      <c r="N45" s="25">
        <v>49415</v>
      </c>
      <c r="O45" s="25">
        <v>45852</v>
      </c>
      <c r="P45" s="25">
        <v>41460</v>
      </c>
      <c r="Q45" s="25">
        <v>30992</v>
      </c>
      <c r="R45" s="25">
        <v>42592</v>
      </c>
      <c r="S45" s="25">
        <v>41577</v>
      </c>
      <c r="T45" s="25">
        <v>39406</v>
      </c>
      <c r="U45" s="25">
        <v>28400</v>
      </c>
      <c r="V45" s="25">
        <v>35831</v>
      </c>
      <c r="W45" s="25">
        <v>40552</v>
      </c>
      <c r="X45" s="25">
        <v>37241</v>
      </c>
      <c r="Y45" s="25">
        <v>34482</v>
      </c>
      <c r="Z45" s="25">
        <v>26828</v>
      </c>
      <c r="AA45" s="25">
        <v>35284</v>
      </c>
      <c r="AB45" s="25">
        <v>34387</v>
      </c>
      <c r="AC45" s="25">
        <v>33802</v>
      </c>
      <c r="AD45" s="25">
        <v>47697</v>
      </c>
      <c r="AE45" s="25">
        <v>61648</v>
      </c>
      <c r="AF45" s="25">
        <v>64702</v>
      </c>
      <c r="AG45" s="25">
        <v>44261</v>
      </c>
      <c r="AH45" s="25">
        <v>60959</v>
      </c>
      <c r="AI45" s="25">
        <v>65784</v>
      </c>
      <c r="AJ45" s="25">
        <v>62158</v>
      </c>
      <c r="AK45" s="25">
        <v>51451</v>
      </c>
      <c r="AL45" s="25">
        <v>87545</v>
      </c>
      <c r="AM45" s="25">
        <v>67630</v>
      </c>
      <c r="AN45" s="26">
        <v>79563</v>
      </c>
      <c r="AO45" s="26">
        <v>96054</v>
      </c>
      <c r="AP45" s="26">
        <v>142365</v>
      </c>
      <c r="AQ45" s="26">
        <v>152663</v>
      </c>
      <c r="AR45" s="26">
        <v>156606</v>
      </c>
      <c r="AS45" s="26">
        <v>129391</v>
      </c>
      <c r="AT45" s="26">
        <v>145702</v>
      </c>
      <c r="AU45" s="26">
        <v>175612</v>
      </c>
      <c r="AV45" s="26">
        <v>203581</v>
      </c>
      <c r="AW45" s="26">
        <v>135557</v>
      </c>
      <c r="AX45" s="30">
        <v>122297</v>
      </c>
      <c r="AY45" s="26">
        <v>100832</v>
      </c>
      <c r="AZ45" s="26">
        <v>82686</v>
      </c>
      <c r="BA45" s="26">
        <v>80128</v>
      </c>
      <c r="BB45" s="26">
        <v>81987</v>
      </c>
      <c r="BC45" s="26">
        <v>103818</v>
      </c>
      <c r="BD45" s="26">
        <v>137666.09171000001</v>
      </c>
      <c r="BE45" s="26">
        <v>110420.08582000001</v>
      </c>
      <c r="BF45" s="26">
        <v>113318.94736999999</v>
      </c>
      <c r="BG45" s="26">
        <v>104529</v>
      </c>
      <c r="BH45" s="26">
        <v>113832</v>
      </c>
      <c r="BI45" s="26">
        <v>73925</v>
      </c>
      <c r="BJ45" s="26">
        <v>94117</v>
      </c>
      <c r="BK45" s="26">
        <v>111053</v>
      </c>
    </row>
    <row r="46" spans="1:63" s="27" customFormat="1" ht="12.75" customHeight="1" x14ac:dyDescent="0.3">
      <c r="A46" s="24" t="s">
        <v>42</v>
      </c>
      <c r="B46" s="25">
        <v>2810</v>
      </c>
      <c r="C46" s="25">
        <v>7397</v>
      </c>
      <c r="D46" s="25">
        <v>8626</v>
      </c>
      <c r="E46" s="25">
        <v>6505</v>
      </c>
      <c r="F46" s="25">
        <v>5370</v>
      </c>
      <c r="G46" s="25">
        <v>2803</v>
      </c>
      <c r="H46" s="25">
        <v>7187</v>
      </c>
      <c r="I46" s="25">
        <v>11253</v>
      </c>
      <c r="J46" s="25">
        <v>6427</v>
      </c>
      <c r="K46" s="25">
        <v>5790</v>
      </c>
      <c r="L46" s="25">
        <v>10024</v>
      </c>
      <c r="M46" s="25">
        <v>16364</v>
      </c>
      <c r="N46" s="25">
        <v>6827</v>
      </c>
      <c r="O46" s="25">
        <v>3153</v>
      </c>
      <c r="P46" s="25">
        <v>5596</v>
      </c>
      <c r="Q46" s="25">
        <v>6610</v>
      </c>
      <c r="R46" s="25">
        <v>6158</v>
      </c>
      <c r="S46" s="25">
        <v>5089</v>
      </c>
      <c r="T46" s="25">
        <v>6607</v>
      </c>
      <c r="U46" s="25">
        <v>6354</v>
      </c>
      <c r="V46" s="25">
        <v>3515</v>
      </c>
      <c r="W46" s="25">
        <v>3379</v>
      </c>
      <c r="X46" s="25">
        <v>2408</v>
      </c>
      <c r="Y46" s="25">
        <v>2596</v>
      </c>
      <c r="Z46" s="25">
        <v>1759</v>
      </c>
      <c r="AA46" s="25">
        <v>2461</v>
      </c>
      <c r="AB46" s="25">
        <v>2578</v>
      </c>
      <c r="AC46" s="25">
        <v>5896</v>
      </c>
      <c r="AD46" s="25">
        <v>2470</v>
      </c>
      <c r="AE46" s="25">
        <v>4362</v>
      </c>
      <c r="AF46" s="25">
        <v>2826</v>
      </c>
      <c r="AG46" s="25">
        <v>7847</v>
      </c>
      <c r="AH46" s="25">
        <v>21619</v>
      </c>
      <c r="AI46" s="25">
        <v>5226</v>
      </c>
      <c r="AJ46" s="25">
        <v>7372</v>
      </c>
      <c r="AK46" s="25">
        <v>15553</v>
      </c>
      <c r="AL46" s="25">
        <v>9826</v>
      </c>
      <c r="AM46" s="25">
        <v>6512</v>
      </c>
      <c r="AN46" s="26">
        <v>13124</v>
      </c>
      <c r="AO46" s="26">
        <v>13182</v>
      </c>
      <c r="AP46" s="26">
        <v>13192</v>
      </c>
      <c r="AQ46" s="26">
        <v>18780</v>
      </c>
      <c r="AR46" s="26">
        <v>23225</v>
      </c>
      <c r="AS46" s="26">
        <v>21246</v>
      </c>
      <c r="AT46" s="26">
        <v>18468</v>
      </c>
      <c r="AU46" s="26">
        <v>18616</v>
      </c>
      <c r="AV46" s="26">
        <v>34163</v>
      </c>
      <c r="AW46" s="26">
        <v>37397</v>
      </c>
      <c r="AX46" s="30">
        <v>14439</v>
      </c>
      <c r="AY46" s="26">
        <v>10310</v>
      </c>
      <c r="AZ46" s="26">
        <v>12867</v>
      </c>
      <c r="BA46" s="26">
        <v>15541</v>
      </c>
      <c r="BB46" s="26">
        <v>8313</v>
      </c>
      <c r="BC46" s="26">
        <v>16540</v>
      </c>
      <c r="BD46" s="26">
        <v>7007.3258800000012</v>
      </c>
      <c r="BE46" s="26">
        <v>10820.039899999998</v>
      </c>
      <c r="BF46" s="26">
        <v>7818</v>
      </c>
      <c r="BG46" s="26">
        <v>10524</v>
      </c>
      <c r="BH46" s="26">
        <v>13592</v>
      </c>
      <c r="BI46" s="26">
        <v>16098</v>
      </c>
      <c r="BJ46" s="26">
        <v>8107</v>
      </c>
      <c r="BK46" s="26">
        <v>16388</v>
      </c>
    </row>
    <row r="47" spans="1:63" s="27" customFormat="1" ht="12.75" customHeight="1" x14ac:dyDescent="0.3">
      <c r="A47" s="24" t="s">
        <v>43</v>
      </c>
      <c r="B47" s="25">
        <v>330695</v>
      </c>
      <c r="C47" s="25">
        <v>334017</v>
      </c>
      <c r="D47" s="25">
        <v>401223</v>
      </c>
      <c r="E47" s="25">
        <v>420772</v>
      </c>
      <c r="F47" s="25">
        <v>429237</v>
      </c>
      <c r="G47" s="25">
        <v>423676</v>
      </c>
      <c r="H47" s="25">
        <v>360414</v>
      </c>
      <c r="I47" s="25">
        <v>355632</v>
      </c>
      <c r="J47" s="25">
        <v>338197</v>
      </c>
      <c r="K47" s="25">
        <v>325825</v>
      </c>
      <c r="L47" s="25">
        <v>303869</v>
      </c>
      <c r="M47" s="25">
        <v>264598</v>
      </c>
      <c r="N47" s="25">
        <v>240129</v>
      </c>
      <c r="O47" s="25">
        <v>270645</v>
      </c>
      <c r="P47" s="25">
        <v>249632</v>
      </c>
      <c r="Q47" s="25">
        <v>237940</v>
      </c>
      <c r="R47" s="25">
        <v>224833</v>
      </c>
      <c r="S47" s="25">
        <v>151104</v>
      </c>
      <c r="T47" s="25">
        <v>145283</v>
      </c>
      <c r="U47" s="25">
        <v>128610</v>
      </c>
      <c r="V47" s="25">
        <v>127839</v>
      </c>
      <c r="W47" s="25">
        <v>118173</v>
      </c>
      <c r="X47" s="25">
        <v>138563</v>
      </c>
      <c r="Y47" s="25">
        <v>166612</v>
      </c>
      <c r="Z47" s="25">
        <v>156977</v>
      </c>
      <c r="AA47" s="25">
        <v>151829</v>
      </c>
      <c r="AB47" s="25">
        <v>162469</v>
      </c>
      <c r="AC47" s="25">
        <v>129633</v>
      </c>
      <c r="AD47" s="25">
        <v>129200</v>
      </c>
      <c r="AE47" s="25">
        <v>135488</v>
      </c>
      <c r="AF47" s="25">
        <v>130992</v>
      </c>
      <c r="AG47" s="25">
        <v>165873</v>
      </c>
      <c r="AH47" s="25">
        <v>173067</v>
      </c>
      <c r="AI47" s="25">
        <v>204162</v>
      </c>
      <c r="AJ47" s="25">
        <v>187355</v>
      </c>
      <c r="AK47" s="25">
        <v>173826</v>
      </c>
      <c r="AL47" s="25">
        <v>270869</v>
      </c>
      <c r="AM47" s="25">
        <v>241307</v>
      </c>
      <c r="AN47" s="26">
        <v>233694</v>
      </c>
      <c r="AO47" s="26">
        <v>238126</v>
      </c>
      <c r="AP47" s="26">
        <v>179927</v>
      </c>
      <c r="AQ47" s="26">
        <v>153714</v>
      </c>
      <c r="AR47" s="26">
        <v>172423</v>
      </c>
      <c r="AS47" s="26">
        <v>213562</v>
      </c>
      <c r="AT47" s="26">
        <v>207268</v>
      </c>
      <c r="AU47" s="26">
        <v>214426</v>
      </c>
      <c r="AV47" s="26">
        <v>207953</v>
      </c>
      <c r="AW47" s="26">
        <v>207790</v>
      </c>
      <c r="AX47" s="30">
        <v>293294</v>
      </c>
      <c r="AY47" s="26">
        <v>296383</v>
      </c>
      <c r="AZ47" s="26">
        <v>287564</v>
      </c>
      <c r="BA47" s="26">
        <v>339249</v>
      </c>
      <c r="BB47" s="26">
        <v>305464</v>
      </c>
      <c r="BC47" s="26">
        <v>317021</v>
      </c>
      <c r="BD47" s="26">
        <v>313044.74532999995</v>
      </c>
      <c r="BE47" s="26">
        <v>343995.49160011194</v>
      </c>
      <c r="BF47" s="26">
        <v>289929</v>
      </c>
      <c r="BG47" s="26">
        <v>222285</v>
      </c>
      <c r="BH47" s="26">
        <v>252360</v>
      </c>
      <c r="BI47" s="26">
        <v>286092</v>
      </c>
      <c r="BJ47" s="26">
        <v>294982</v>
      </c>
      <c r="BK47" s="26">
        <v>308440</v>
      </c>
    </row>
    <row r="48" spans="1:63" s="27" customFormat="1" ht="12.75" customHeight="1" x14ac:dyDescent="0.3">
      <c r="A48" s="40" t="s">
        <v>44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590</v>
      </c>
      <c r="J48" s="25">
        <v>541</v>
      </c>
      <c r="K48" s="25">
        <v>579</v>
      </c>
      <c r="L48" s="25">
        <v>643</v>
      </c>
      <c r="M48" s="25">
        <v>198</v>
      </c>
      <c r="N48" s="25">
        <v>191</v>
      </c>
      <c r="O48" s="25">
        <v>442</v>
      </c>
      <c r="P48" s="25">
        <v>442</v>
      </c>
      <c r="Q48" s="25">
        <v>1081</v>
      </c>
      <c r="R48" s="25">
        <v>1154</v>
      </c>
      <c r="S48" s="25">
        <v>1228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25">
        <v>0</v>
      </c>
      <c r="AV48" s="25">
        <v>0</v>
      </c>
      <c r="AW48" s="25">
        <v>0</v>
      </c>
      <c r="AX48" s="30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/>
      <c r="BH48" s="26">
        <v>0</v>
      </c>
      <c r="BI48" s="26">
        <v>0</v>
      </c>
      <c r="BJ48" s="26">
        <v>0</v>
      </c>
      <c r="BK48" s="26">
        <v>0</v>
      </c>
    </row>
    <row r="49" spans="1:63" s="27" customFormat="1" ht="12.75" customHeight="1" x14ac:dyDescent="0.3">
      <c r="A49" s="24" t="s">
        <v>45</v>
      </c>
      <c r="B49" s="25">
        <v>8866</v>
      </c>
      <c r="C49" s="25">
        <v>7441</v>
      </c>
      <c r="D49" s="25">
        <v>6716</v>
      </c>
      <c r="E49" s="25">
        <v>628</v>
      </c>
      <c r="F49" s="25">
        <v>392</v>
      </c>
      <c r="G49" s="25">
        <v>429</v>
      </c>
      <c r="H49" s="25">
        <v>429</v>
      </c>
      <c r="I49" s="25">
        <v>434</v>
      </c>
      <c r="J49" s="25">
        <v>429</v>
      </c>
      <c r="K49" s="25">
        <v>407</v>
      </c>
      <c r="L49" s="25">
        <v>80</v>
      </c>
      <c r="M49" s="25">
        <v>769</v>
      </c>
      <c r="N49" s="25">
        <v>441</v>
      </c>
      <c r="O49" s="25">
        <v>400</v>
      </c>
      <c r="P49" s="25">
        <v>380</v>
      </c>
      <c r="Q49" s="25">
        <v>2294</v>
      </c>
      <c r="R49" s="25">
        <v>297</v>
      </c>
      <c r="S49" s="25">
        <v>297</v>
      </c>
      <c r="T49" s="25">
        <v>297</v>
      </c>
      <c r="U49" s="25">
        <v>2014</v>
      </c>
      <c r="V49" s="25">
        <v>2014</v>
      </c>
      <c r="W49" s="25">
        <v>157</v>
      </c>
      <c r="X49" s="25">
        <v>158</v>
      </c>
      <c r="Y49" s="25">
        <v>0</v>
      </c>
      <c r="Z49" s="25">
        <v>232</v>
      </c>
      <c r="AA49" s="25">
        <v>667</v>
      </c>
      <c r="AB49" s="25">
        <v>1003</v>
      </c>
      <c r="AC49" s="25">
        <v>8335</v>
      </c>
      <c r="AD49" s="25">
        <v>0</v>
      </c>
      <c r="AE49" s="25">
        <v>856</v>
      </c>
      <c r="AF49" s="25">
        <v>1612</v>
      </c>
      <c r="AG49" s="25">
        <v>23785</v>
      </c>
      <c r="AH49" s="25">
        <v>25805</v>
      </c>
      <c r="AI49" s="25">
        <v>25805</v>
      </c>
      <c r="AJ49" s="25">
        <v>47682</v>
      </c>
      <c r="AK49" s="25">
        <v>39523</v>
      </c>
      <c r="AL49" s="25">
        <v>27598</v>
      </c>
      <c r="AM49" s="25">
        <v>33081</v>
      </c>
      <c r="AN49" s="26">
        <v>76843</v>
      </c>
      <c r="AO49" s="26">
        <v>91130</v>
      </c>
      <c r="AP49" s="26">
        <v>37322</v>
      </c>
      <c r="AQ49" s="26">
        <v>35418</v>
      </c>
      <c r="AR49" s="26">
        <v>25513</v>
      </c>
      <c r="AS49" s="26">
        <v>18191</v>
      </c>
      <c r="AT49" s="26">
        <v>19465</v>
      </c>
      <c r="AU49" s="26">
        <v>21418</v>
      </c>
      <c r="AV49" s="26">
        <v>22110</v>
      </c>
      <c r="AW49" s="26">
        <v>15130</v>
      </c>
      <c r="AX49" s="30">
        <v>16547</v>
      </c>
      <c r="AY49" s="26">
        <v>16496</v>
      </c>
      <c r="AZ49" s="26">
        <v>15791</v>
      </c>
      <c r="BA49" s="26">
        <v>368</v>
      </c>
      <c r="BB49" s="26">
        <v>9417</v>
      </c>
      <c r="BC49" s="26">
        <v>18637</v>
      </c>
      <c r="BD49" s="26">
        <v>19430.878920000003</v>
      </c>
      <c r="BE49" s="26">
        <v>17817.226870000002</v>
      </c>
      <c r="BF49" s="26">
        <v>14625.283810000001</v>
      </c>
      <c r="BG49" s="26">
        <v>14618</v>
      </c>
      <c r="BH49" s="26">
        <v>28955</v>
      </c>
      <c r="BI49" s="26">
        <v>28930</v>
      </c>
      <c r="BJ49" s="26">
        <v>28523</v>
      </c>
      <c r="BK49" s="26">
        <v>19175</v>
      </c>
    </row>
    <row r="50" spans="1:63" s="27" customFormat="1" ht="12.75" customHeight="1" x14ac:dyDescent="0.3">
      <c r="A50" s="24" t="s">
        <v>46</v>
      </c>
      <c r="B50" s="25">
        <v>5945</v>
      </c>
      <c r="C50" s="25">
        <v>5423</v>
      </c>
      <c r="D50" s="25">
        <v>5176</v>
      </c>
      <c r="E50" s="25">
        <v>7170</v>
      </c>
      <c r="F50" s="25">
        <v>12844</v>
      </c>
      <c r="G50" s="25">
        <v>13751</v>
      </c>
      <c r="H50" s="25">
        <v>11937</v>
      </c>
      <c r="I50" s="25">
        <v>15981</v>
      </c>
      <c r="J50" s="25">
        <v>14661</v>
      </c>
      <c r="K50" s="25">
        <v>14688</v>
      </c>
      <c r="L50" s="25">
        <v>17405</v>
      </c>
      <c r="M50" s="25">
        <v>9269</v>
      </c>
      <c r="N50" s="25">
        <v>14805</v>
      </c>
      <c r="O50" s="25">
        <v>14777</v>
      </c>
      <c r="P50" s="25">
        <v>14386</v>
      </c>
      <c r="Q50" s="25">
        <v>14243</v>
      </c>
      <c r="R50" s="25">
        <v>11003</v>
      </c>
      <c r="S50" s="25">
        <v>13776</v>
      </c>
      <c r="T50" s="25">
        <v>19350</v>
      </c>
      <c r="U50" s="25">
        <v>23499</v>
      </c>
      <c r="V50" s="25">
        <v>20422</v>
      </c>
      <c r="W50" s="25">
        <v>16576</v>
      </c>
      <c r="X50" s="25">
        <v>17809</v>
      </c>
      <c r="Y50" s="25">
        <v>14241</v>
      </c>
      <c r="Z50" s="25">
        <v>13621</v>
      </c>
      <c r="AA50" s="25">
        <v>16715</v>
      </c>
      <c r="AB50" s="25">
        <v>15070</v>
      </c>
      <c r="AC50" s="25">
        <v>16649</v>
      </c>
      <c r="AD50" s="25">
        <v>17841</v>
      </c>
      <c r="AE50" s="25">
        <v>18069</v>
      </c>
      <c r="AF50" s="25">
        <v>19338</v>
      </c>
      <c r="AG50" s="25">
        <v>19821</v>
      </c>
      <c r="AH50" s="25">
        <v>18454</v>
      </c>
      <c r="AI50" s="25">
        <v>19420</v>
      </c>
      <c r="AJ50" s="25">
        <v>23677</v>
      </c>
      <c r="AK50" s="25">
        <v>24181</v>
      </c>
      <c r="AL50" s="25">
        <v>28124</v>
      </c>
      <c r="AM50" s="25">
        <v>33865</v>
      </c>
      <c r="AN50" s="26">
        <v>34717</v>
      </c>
      <c r="AO50" s="26">
        <v>35612</v>
      </c>
      <c r="AP50" s="26">
        <v>22947</v>
      </c>
      <c r="AQ50" s="26">
        <v>24779</v>
      </c>
      <c r="AR50" s="26">
        <v>27661</v>
      </c>
      <c r="AS50" s="26">
        <v>34579</v>
      </c>
      <c r="AT50" s="26">
        <v>26915</v>
      </c>
      <c r="AU50" s="26">
        <v>30102</v>
      </c>
      <c r="AV50" s="26">
        <v>38580</v>
      </c>
      <c r="AW50" s="26">
        <v>34630</v>
      </c>
      <c r="AX50" s="30">
        <v>26296</v>
      </c>
      <c r="AY50" s="26">
        <v>26988</v>
      </c>
      <c r="AZ50" s="26">
        <v>27694</v>
      </c>
      <c r="BA50" s="26">
        <v>34763</v>
      </c>
      <c r="BB50" s="26">
        <v>34564</v>
      </c>
      <c r="BC50" s="26">
        <v>35125</v>
      </c>
      <c r="BD50" s="26">
        <v>29721</v>
      </c>
      <c r="BE50" s="26">
        <v>42015.866590000005</v>
      </c>
      <c r="BF50" s="26">
        <v>43390.878359999995</v>
      </c>
      <c r="BG50" s="26">
        <v>44701</v>
      </c>
      <c r="BH50" s="26">
        <v>45685</v>
      </c>
      <c r="BI50" s="26">
        <v>46481</v>
      </c>
      <c r="BJ50" s="26">
        <v>41926</v>
      </c>
      <c r="BK50" s="26">
        <v>38207</v>
      </c>
    </row>
    <row r="51" spans="1:63" s="27" customFormat="1" ht="12.75" customHeight="1" x14ac:dyDescent="0.3">
      <c r="A51" s="24" t="s">
        <v>47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>
        <v>1205</v>
      </c>
      <c r="AL51" s="25">
        <v>90</v>
      </c>
      <c r="AM51" s="25">
        <v>608</v>
      </c>
      <c r="AN51" s="26">
        <v>2412</v>
      </c>
      <c r="AO51" s="26">
        <v>4856</v>
      </c>
      <c r="AP51" s="26">
        <v>887</v>
      </c>
      <c r="AQ51" s="26">
        <v>3074</v>
      </c>
      <c r="AR51" s="26">
        <v>4886</v>
      </c>
      <c r="AS51" s="26">
        <v>7680</v>
      </c>
      <c r="AT51" s="26">
        <v>1529</v>
      </c>
      <c r="AU51" s="26">
        <v>2983</v>
      </c>
      <c r="AV51" s="26">
        <v>5743</v>
      </c>
      <c r="AW51" s="26">
        <v>9406</v>
      </c>
      <c r="AX51" s="30">
        <v>1420</v>
      </c>
      <c r="AY51" s="26">
        <v>2685</v>
      </c>
      <c r="AZ51" s="26">
        <v>3761</v>
      </c>
      <c r="BA51" s="26">
        <v>5507</v>
      </c>
      <c r="BB51" s="26">
        <v>263</v>
      </c>
      <c r="BC51" s="26">
        <v>1549</v>
      </c>
      <c r="BD51" s="26">
        <v>2286</v>
      </c>
      <c r="BE51" s="26">
        <v>4796.5138299999999</v>
      </c>
      <c r="BF51" s="26">
        <v>493.83042999999998</v>
      </c>
      <c r="BG51" s="26">
        <v>1323</v>
      </c>
      <c r="BH51" s="26">
        <v>2650</v>
      </c>
      <c r="BI51" s="26">
        <v>4610</v>
      </c>
      <c r="BJ51" s="26">
        <v>93</v>
      </c>
      <c r="BK51" s="26">
        <v>782</v>
      </c>
    </row>
    <row r="52" spans="1:63" s="27" customFormat="1" ht="12.75" customHeight="1" x14ac:dyDescent="0.3">
      <c r="A52" s="24" t="s">
        <v>48</v>
      </c>
      <c r="B52" s="25">
        <v>10329</v>
      </c>
      <c r="C52" s="25">
        <v>10263</v>
      </c>
      <c r="D52" s="25">
        <v>10834</v>
      </c>
      <c r="E52" s="25">
        <v>10131</v>
      </c>
      <c r="F52" s="25">
        <v>41744</v>
      </c>
      <c r="G52" s="25">
        <v>58569</v>
      </c>
      <c r="H52" s="25">
        <v>57292</v>
      </c>
      <c r="I52" s="25">
        <v>41353</v>
      </c>
      <c r="J52" s="25">
        <v>36187</v>
      </c>
      <c r="K52" s="25">
        <v>46588</v>
      </c>
      <c r="L52" s="25">
        <v>41170</v>
      </c>
      <c r="M52" s="25">
        <v>54836</v>
      </c>
      <c r="N52" s="25">
        <v>57992</v>
      </c>
      <c r="O52" s="25">
        <v>61412</v>
      </c>
      <c r="P52" s="25">
        <v>55051</v>
      </c>
      <c r="Q52" s="25">
        <v>40928</v>
      </c>
      <c r="R52" s="25">
        <v>56913</v>
      </c>
      <c r="S52" s="25">
        <v>50644</v>
      </c>
      <c r="T52" s="25">
        <v>68790</v>
      </c>
      <c r="U52" s="25">
        <v>37851</v>
      </c>
      <c r="V52" s="25">
        <v>28751</v>
      </c>
      <c r="W52" s="25">
        <v>34796</v>
      </c>
      <c r="X52" s="25">
        <v>52939</v>
      </c>
      <c r="Y52" s="25">
        <v>53787</v>
      </c>
      <c r="Z52" s="25">
        <v>53665</v>
      </c>
      <c r="AA52" s="25">
        <v>59673</v>
      </c>
      <c r="AB52" s="25">
        <v>72368</v>
      </c>
      <c r="AC52" s="25">
        <v>56512</v>
      </c>
      <c r="AD52" s="25">
        <v>52911</v>
      </c>
      <c r="AE52" s="25">
        <v>75744</v>
      </c>
      <c r="AF52" s="25">
        <v>87529</v>
      </c>
      <c r="AG52" s="25">
        <v>71466</v>
      </c>
      <c r="AH52" s="25">
        <v>84490</v>
      </c>
      <c r="AI52" s="25">
        <v>86076</v>
      </c>
      <c r="AJ52" s="25">
        <v>86334</v>
      </c>
      <c r="AK52" s="25">
        <v>68200</v>
      </c>
      <c r="AL52" s="25">
        <v>72634</v>
      </c>
      <c r="AM52" s="25">
        <v>77380</v>
      </c>
      <c r="AN52" s="26">
        <v>79356</v>
      </c>
      <c r="AO52" s="26">
        <v>70462</v>
      </c>
      <c r="AP52" s="26">
        <v>117324</v>
      </c>
      <c r="AQ52" s="26">
        <v>101975</v>
      </c>
      <c r="AR52" s="26">
        <v>107083</v>
      </c>
      <c r="AS52" s="26">
        <v>103997</v>
      </c>
      <c r="AT52" s="26">
        <v>104377</v>
      </c>
      <c r="AU52" s="26">
        <v>120290</v>
      </c>
      <c r="AV52" s="26">
        <v>142422</v>
      </c>
      <c r="AW52" s="26">
        <v>106403.936970094</v>
      </c>
      <c r="AX52" s="30">
        <v>125356</v>
      </c>
      <c r="AY52" s="26">
        <v>109203</v>
      </c>
      <c r="AZ52" s="26">
        <v>119354</v>
      </c>
      <c r="BA52" s="26">
        <v>109810</v>
      </c>
      <c r="BB52" s="26">
        <v>136827</v>
      </c>
      <c r="BC52" s="26">
        <v>163690</v>
      </c>
      <c r="BD52" s="26">
        <v>173866.57700999998</v>
      </c>
      <c r="BE52" s="26">
        <v>187257.38204999996</v>
      </c>
      <c r="BF52" s="26">
        <v>202261.70705000003</v>
      </c>
      <c r="BG52" s="26">
        <v>242006</v>
      </c>
      <c r="BH52" s="26">
        <v>227729</v>
      </c>
      <c r="BI52" s="26">
        <v>224972</v>
      </c>
      <c r="BJ52" s="26">
        <v>201263</v>
      </c>
      <c r="BK52" s="26">
        <v>195394</v>
      </c>
    </row>
    <row r="53" spans="1:63" s="27" customFormat="1" ht="12.75" customHeight="1" x14ac:dyDescent="0.3">
      <c r="A53" s="24" t="s">
        <v>49</v>
      </c>
      <c r="B53" s="25" t="s">
        <v>0</v>
      </c>
      <c r="C53" s="25" t="s">
        <v>0</v>
      </c>
      <c r="D53" s="25" t="s">
        <v>0</v>
      </c>
      <c r="E53" s="25">
        <v>0</v>
      </c>
      <c r="F53" s="25" t="s">
        <v>0</v>
      </c>
      <c r="G53" s="25" t="s">
        <v>0</v>
      </c>
      <c r="H53" s="25" t="s">
        <v>0</v>
      </c>
      <c r="I53" s="25">
        <v>3872</v>
      </c>
      <c r="J53" s="25" t="s">
        <v>0</v>
      </c>
      <c r="K53" s="25" t="s">
        <v>0</v>
      </c>
      <c r="L53" s="25" t="s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 t="s">
        <v>0</v>
      </c>
      <c r="AA53" s="25" t="s">
        <v>0</v>
      </c>
      <c r="AB53" s="25" t="s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 s="25">
        <v>0</v>
      </c>
      <c r="AI53" s="25">
        <v>0</v>
      </c>
      <c r="AJ53" s="25">
        <v>0</v>
      </c>
      <c r="AK53" s="25" t="s">
        <v>0</v>
      </c>
      <c r="AL53" s="25">
        <v>0</v>
      </c>
      <c r="AM53" s="25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30">
        <v>0</v>
      </c>
      <c r="AY53" s="26">
        <v>0</v>
      </c>
      <c r="AZ53" s="26"/>
      <c r="BA53" s="26"/>
      <c r="BB53" s="26"/>
      <c r="BC53" s="26"/>
      <c r="BD53" s="26">
        <v>0</v>
      </c>
      <c r="BE53" s="26">
        <v>0</v>
      </c>
      <c r="BF53" s="26">
        <v>0</v>
      </c>
      <c r="BG53" s="26"/>
      <c r="BH53" s="26">
        <v>0</v>
      </c>
      <c r="BI53" s="26">
        <v>0</v>
      </c>
      <c r="BJ53" s="26">
        <v>0</v>
      </c>
      <c r="BK53" s="26">
        <v>0</v>
      </c>
    </row>
    <row r="54" spans="1:63" s="27" customFormat="1" ht="12.75" customHeight="1" x14ac:dyDescent="0.3">
      <c r="A54" s="24" t="s">
        <v>50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1035</v>
      </c>
      <c r="AM54" s="25">
        <v>944</v>
      </c>
      <c r="AN54" s="25">
        <v>935</v>
      </c>
      <c r="AO54" s="26">
        <v>1216</v>
      </c>
      <c r="AP54" s="26">
        <v>1475</v>
      </c>
      <c r="AQ54" s="26">
        <v>1422</v>
      </c>
      <c r="AR54" s="26">
        <v>1525</v>
      </c>
      <c r="AS54" s="26">
        <v>1445</v>
      </c>
      <c r="AT54" s="26">
        <v>2220</v>
      </c>
      <c r="AU54" s="26">
        <v>2349</v>
      </c>
      <c r="AV54" s="26">
        <v>2406</v>
      </c>
      <c r="AW54" s="26">
        <v>2683</v>
      </c>
      <c r="AX54" s="30">
        <v>2492</v>
      </c>
      <c r="AY54" s="26">
        <v>2606</v>
      </c>
      <c r="AZ54" s="26">
        <v>2556</v>
      </c>
      <c r="BA54" s="26">
        <v>3848</v>
      </c>
      <c r="BB54" s="26">
        <v>5580</v>
      </c>
      <c r="BC54" s="26">
        <v>5254</v>
      </c>
      <c r="BD54" s="26">
        <v>5158</v>
      </c>
      <c r="BE54" s="26">
        <v>5921.2657600000002</v>
      </c>
      <c r="BF54" s="26">
        <v>6474.9508399999995</v>
      </c>
      <c r="BG54" s="26">
        <v>4875</v>
      </c>
      <c r="BH54" s="26">
        <v>7347</v>
      </c>
      <c r="BI54" s="26">
        <v>9657</v>
      </c>
      <c r="BJ54" s="26">
        <v>9882</v>
      </c>
      <c r="BK54" s="26">
        <v>9625</v>
      </c>
    </row>
    <row r="55" spans="1:63" s="27" customFormat="1" ht="12.75" customHeight="1" x14ac:dyDescent="0.3">
      <c r="A55" s="24" t="s">
        <v>51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9466</v>
      </c>
      <c r="L55" s="25">
        <v>3066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 s="25">
        <v>0</v>
      </c>
      <c r="AI55" s="25">
        <v>0</v>
      </c>
      <c r="AJ55" s="25">
        <v>0</v>
      </c>
      <c r="AK55" s="25">
        <v>0</v>
      </c>
      <c r="AL55" s="25">
        <v>0</v>
      </c>
      <c r="AM55" s="25">
        <v>0</v>
      </c>
      <c r="AN55" s="25">
        <v>0</v>
      </c>
      <c r="AO55" s="25">
        <v>0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U55" s="25">
        <v>0</v>
      </c>
      <c r="AV55" s="25">
        <v>0</v>
      </c>
      <c r="AW55" s="25">
        <v>0</v>
      </c>
      <c r="AX55" s="30">
        <v>0</v>
      </c>
      <c r="AY55" s="26">
        <v>0</v>
      </c>
      <c r="AZ55" s="26"/>
      <c r="BA55" s="26"/>
      <c r="BB55" s="26"/>
      <c r="BC55" s="26"/>
      <c r="BD55" s="26">
        <v>0</v>
      </c>
      <c r="BE55" s="26">
        <v>0</v>
      </c>
      <c r="BF55" s="26">
        <v>0</v>
      </c>
      <c r="BG55" s="26"/>
      <c r="BH55" s="26">
        <v>0</v>
      </c>
      <c r="BI55" s="26">
        <v>0</v>
      </c>
      <c r="BJ55" s="26">
        <v>0</v>
      </c>
      <c r="BK55" s="26">
        <v>0</v>
      </c>
    </row>
    <row r="56" spans="1:63" s="23" customFormat="1" ht="13.8" x14ac:dyDescent="0.3">
      <c r="A56" s="20" t="s">
        <v>52</v>
      </c>
      <c r="B56" s="21">
        <v>697215</v>
      </c>
      <c r="C56" s="21">
        <v>693767</v>
      </c>
      <c r="D56" s="21">
        <v>661207</v>
      </c>
      <c r="E56" s="21">
        <v>588766</v>
      </c>
      <c r="F56" s="21">
        <v>600687</v>
      </c>
      <c r="G56" s="21">
        <v>607540</v>
      </c>
      <c r="H56" s="21">
        <v>590970</v>
      </c>
      <c r="I56" s="21">
        <v>487333</v>
      </c>
      <c r="J56" s="21">
        <v>436376</v>
      </c>
      <c r="K56" s="21">
        <v>394791</v>
      </c>
      <c r="L56" s="21">
        <v>367809</v>
      </c>
      <c r="M56" s="21">
        <v>357821</v>
      </c>
      <c r="N56" s="21">
        <v>333408</v>
      </c>
      <c r="O56" s="21">
        <v>254728</v>
      </c>
      <c r="P56" s="21">
        <v>266337</v>
      </c>
      <c r="Q56" s="21">
        <v>291456</v>
      </c>
      <c r="R56" s="21">
        <v>285548</v>
      </c>
      <c r="S56" s="21">
        <v>264227</v>
      </c>
      <c r="T56" s="21">
        <v>295515</v>
      </c>
      <c r="U56" s="21">
        <v>298161</v>
      </c>
      <c r="V56" s="21">
        <v>279671</v>
      </c>
      <c r="W56" s="21">
        <v>270062</v>
      </c>
      <c r="X56" s="21">
        <v>239023</v>
      </c>
      <c r="Y56" s="21">
        <v>191699</v>
      </c>
      <c r="Z56" s="21">
        <v>175449</v>
      </c>
      <c r="AA56" s="21">
        <v>172429</v>
      </c>
      <c r="AB56" s="21">
        <v>136405</v>
      </c>
      <c r="AC56" s="21">
        <v>151397</v>
      </c>
      <c r="AD56" s="21">
        <v>146216</v>
      </c>
      <c r="AE56" s="21">
        <v>144719</v>
      </c>
      <c r="AF56" s="21">
        <v>160355</v>
      </c>
      <c r="AG56" s="21">
        <v>181732</v>
      </c>
      <c r="AH56" s="21">
        <v>185045</v>
      </c>
      <c r="AI56" s="21">
        <v>185240</v>
      </c>
      <c r="AJ56" s="21">
        <v>201280</v>
      </c>
      <c r="AK56" s="21">
        <v>212930</v>
      </c>
      <c r="AL56" s="22">
        <f t="shared" ref="AL56:BF56" si="34">AL57+AL62+AL58+AL61</f>
        <v>228905</v>
      </c>
      <c r="AM56" s="22">
        <f t="shared" si="34"/>
        <v>234235</v>
      </c>
      <c r="AN56" s="22">
        <f t="shared" si="34"/>
        <v>266807</v>
      </c>
      <c r="AO56" s="22">
        <f t="shared" si="34"/>
        <v>345323</v>
      </c>
      <c r="AP56" s="22">
        <f t="shared" si="34"/>
        <v>393893</v>
      </c>
      <c r="AQ56" s="22">
        <f t="shared" si="34"/>
        <v>399596</v>
      </c>
      <c r="AR56" s="22">
        <f t="shared" si="34"/>
        <v>404876</v>
      </c>
      <c r="AS56" s="22">
        <f t="shared" si="34"/>
        <v>413406</v>
      </c>
      <c r="AT56" s="22">
        <f t="shared" si="34"/>
        <v>408699</v>
      </c>
      <c r="AU56" s="22">
        <f t="shared" si="34"/>
        <v>418701</v>
      </c>
      <c r="AV56" s="22">
        <f t="shared" si="34"/>
        <v>444656</v>
      </c>
      <c r="AW56" s="22">
        <f t="shared" si="34"/>
        <v>551688</v>
      </c>
      <c r="AX56" s="22">
        <f t="shared" si="34"/>
        <v>459425</v>
      </c>
      <c r="AY56" s="22">
        <v>554861</v>
      </c>
      <c r="AZ56" s="38">
        <f t="shared" si="34"/>
        <v>537238</v>
      </c>
      <c r="BA56" s="38">
        <f t="shared" si="34"/>
        <v>482420</v>
      </c>
      <c r="BB56" s="38">
        <f t="shared" si="34"/>
        <v>465577</v>
      </c>
      <c r="BC56" s="38">
        <f t="shared" si="34"/>
        <v>465604</v>
      </c>
      <c r="BD56" s="38">
        <f t="shared" si="34"/>
        <v>462107</v>
      </c>
      <c r="BE56" s="38">
        <f t="shared" si="34"/>
        <v>556471.164489888</v>
      </c>
      <c r="BF56" s="38">
        <f t="shared" si="34"/>
        <v>546625.13306000002</v>
      </c>
      <c r="BG56" s="38">
        <v>596958</v>
      </c>
      <c r="BH56" s="38">
        <v>602932</v>
      </c>
      <c r="BI56" s="38">
        <f t="shared" ref="BI56" si="35">BI57+BI62+BI58+BI61</f>
        <v>780068</v>
      </c>
      <c r="BJ56" s="38">
        <v>687686</v>
      </c>
      <c r="BK56" s="38">
        <v>681901</v>
      </c>
    </row>
    <row r="57" spans="1:63" s="27" customFormat="1" ht="12.75" customHeight="1" x14ac:dyDescent="0.3">
      <c r="A57" s="24" t="s">
        <v>43</v>
      </c>
      <c r="B57" s="25">
        <v>653325</v>
      </c>
      <c r="C57" s="25">
        <v>647538</v>
      </c>
      <c r="D57" s="25">
        <v>612615</v>
      </c>
      <c r="E57" s="25">
        <v>570796</v>
      </c>
      <c r="F57" s="25">
        <v>535610</v>
      </c>
      <c r="G57" s="25">
        <v>537848</v>
      </c>
      <c r="H57" s="25">
        <v>521239</v>
      </c>
      <c r="I57" s="25">
        <v>454769</v>
      </c>
      <c r="J57" s="25">
        <v>405743</v>
      </c>
      <c r="K57" s="25">
        <v>361628</v>
      </c>
      <c r="L57" s="25">
        <v>332314</v>
      </c>
      <c r="M57" s="25">
        <v>320978</v>
      </c>
      <c r="N57" s="25">
        <v>297534</v>
      </c>
      <c r="O57" s="25">
        <v>218743</v>
      </c>
      <c r="P57" s="25">
        <v>234720</v>
      </c>
      <c r="Q57" s="25">
        <v>260458</v>
      </c>
      <c r="R57" s="25">
        <v>253018</v>
      </c>
      <c r="S57" s="25">
        <v>231511</v>
      </c>
      <c r="T57" s="25">
        <v>257954</v>
      </c>
      <c r="U57" s="25">
        <v>262941</v>
      </c>
      <c r="V57" s="25">
        <v>246651</v>
      </c>
      <c r="W57" s="25">
        <v>241349</v>
      </c>
      <c r="X57" s="25">
        <v>209790</v>
      </c>
      <c r="Y57" s="25">
        <v>163291</v>
      </c>
      <c r="Z57" s="25">
        <v>148027</v>
      </c>
      <c r="AA57" s="25">
        <v>142419</v>
      </c>
      <c r="AB57" s="25">
        <v>107334</v>
      </c>
      <c r="AC57" s="25">
        <v>119836</v>
      </c>
      <c r="AD57" s="25">
        <v>114316</v>
      </c>
      <c r="AE57" s="25">
        <v>110207</v>
      </c>
      <c r="AF57" s="25">
        <v>125034</v>
      </c>
      <c r="AG57" s="25">
        <v>147716</v>
      </c>
      <c r="AH57" s="25">
        <v>147723</v>
      </c>
      <c r="AI57" s="25">
        <v>148123</v>
      </c>
      <c r="AJ57" s="25">
        <v>163406</v>
      </c>
      <c r="AK57" s="25">
        <v>175652</v>
      </c>
      <c r="AL57" s="25">
        <v>183261</v>
      </c>
      <c r="AM57" s="25">
        <v>187643</v>
      </c>
      <c r="AN57" s="26">
        <v>216831</v>
      </c>
      <c r="AO57" s="26">
        <v>298378</v>
      </c>
      <c r="AP57" s="26">
        <v>344873</v>
      </c>
      <c r="AQ57" s="26">
        <v>356535</v>
      </c>
      <c r="AR57" s="26">
        <v>359216</v>
      </c>
      <c r="AS57" s="26">
        <v>368603</v>
      </c>
      <c r="AT57" s="26">
        <v>371913</v>
      </c>
      <c r="AU57" s="26">
        <v>380910</v>
      </c>
      <c r="AV57" s="26">
        <v>407311</v>
      </c>
      <c r="AW57" s="26">
        <v>513224</v>
      </c>
      <c r="AX57" s="30">
        <v>420581</v>
      </c>
      <c r="AY57" s="26">
        <v>517668</v>
      </c>
      <c r="AZ57" s="26">
        <v>500188</v>
      </c>
      <c r="BA57" s="26">
        <v>445932</v>
      </c>
      <c r="BB57" s="26">
        <v>426376</v>
      </c>
      <c r="BC57" s="26">
        <v>422870</v>
      </c>
      <c r="BD57" s="26">
        <v>418052</v>
      </c>
      <c r="BE57" s="26">
        <v>511488.87051988801</v>
      </c>
      <c r="BF57" s="26">
        <v>504640</v>
      </c>
      <c r="BG57" s="26">
        <v>552427</v>
      </c>
      <c r="BH57" s="26">
        <v>558359</v>
      </c>
      <c r="BI57" s="26">
        <v>735374</v>
      </c>
      <c r="BJ57" s="26">
        <v>646267</v>
      </c>
      <c r="BK57" s="26">
        <v>641094</v>
      </c>
    </row>
    <row r="58" spans="1:63" s="27" customFormat="1" ht="12.75" customHeight="1" x14ac:dyDescent="0.3">
      <c r="A58" s="40" t="s">
        <v>53</v>
      </c>
      <c r="B58" s="25">
        <v>8593</v>
      </c>
      <c r="C58" s="25">
        <v>8971</v>
      </c>
      <c r="D58" s="25">
        <v>9456</v>
      </c>
      <c r="E58" s="25">
        <v>9108</v>
      </c>
      <c r="F58" s="25">
        <v>8790</v>
      </c>
      <c r="G58" s="25">
        <v>8470</v>
      </c>
      <c r="H58" s="25">
        <v>7618</v>
      </c>
      <c r="I58" s="25">
        <v>3760</v>
      </c>
      <c r="J58" s="25">
        <v>2559</v>
      </c>
      <c r="K58" s="25">
        <v>2157</v>
      </c>
      <c r="L58" s="25">
        <v>3330</v>
      </c>
      <c r="M58" s="25">
        <v>3037</v>
      </c>
      <c r="N58" s="25">
        <v>2924</v>
      </c>
      <c r="O58" s="25">
        <v>3048</v>
      </c>
      <c r="P58" s="25">
        <v>3175</v>
      </c>
      <c r="Q58" s="25">
        <v>1483</v>
      </c>
      <c r="R58" s="25">
        <v>1507</v>
      </c>
      <c r="S58" s="25">
        <v>1503</v>
      </c>
      <c r="T58" s="25">
        <v>1612</v>
      </c>
      <c r="U58" s="25">
        <v>1050</v>
      </c>
      <c r="V58" s="25">
        <v>989</v>
      </c>
      <c r="W58" s="25">
        <v>858</v>
      </c>
      <c r="X58" s="25">
        <v>823</v>
      </c>
      <c r="Y58" s="25">
        <v>635</v>
      </c>
      <c r="Z58" s="25">
        <v>652</v>
      </c>
      <c r="AA58" s="25">
        <v>658</v>
      </c>
      <c r="AB58" s="25">
        <v>652</v>
      </c>
      <c r="AC58" s="25">
        <v>115</v>
      </c>
      <c r="AD58" s="25">
        <v>113</v>
      </c>
      <c r="AE58" s="25">
        <v>220</v>
      </c>
      <c r="AF58" s="25">
        <v>236</v>
      </c>
      <c r="AG58" s="25">
        <v>130</v>
      </c>
      <c r="AH58" s="25">
        <v>4128</v>
      </c>
      <c r="AI58" s="25">
        <v>4940</v>
      </c>
      <c r="AJ58" s="25">
        <v>5052</v>
      </c>
      <c r="AK58" s="25">
        <v>5194</v>
      </c>
      <c r="AL58" s="25">
        <v>5557</v>
      </c>
      <c r="AM58" s="25">
        <v>3752</v>
      </c>
      <c r="AN58" s="26">
        <v>4094</v>
      </c>
      <c r="AO58" s="26">
        <v>3277</v>
      </c>
      <c r="AP58" s="26">
        <v>4045</v>
      </c>
      <c r="AQ58" s="26">
        <v>3438</v>
      </c>
      <c r="AR58" s="26">
        <v>3609</v>
      </c>
      <c r="AS58" s="26">
        <v>3095</v>
      </c>
      <c r="AT58" s="26">
        <v>2337</v>
      </c>
      <c r="AU58" s="26">
        <v>2109</v>
      </c>
      <c r="AV58" s="26">
        <v>3156</v>
      </c>
      <c r="AW58" s="26">
        <v>2754</v>
      </c>
      <c r="AX58" s="30">
        <v>3521</v>
      </c>
      <c r="AY58" s="26">
        <v>3756</v>
      </c>
      <c r="AZ58" s="26">
        <v>3379</v>
      </c>
      <c r="BA58" s="26">
        <v>2988</v>
      </c>
      <c r="BB58" s="26">
        <v>5657</v>
      </c>
      <c r="BC58" s="26">
        <v>6029</v>
      </c>
      <c r="BD58" s="26">
        <v>6366</v>
      </c>
      <c r="BE58" s="26">
        <v>5870.910640000001</v>
      </c>
      <c r="BF58" s="26">
        <v>4789.4014400000005</v>
      </c>
      <c r="BG58" s="26">
        <v>4225</v>
      </c>
      <c r="BH58" s="26">
        <v>4110</v>
      </c>
      <c r="BI58" s="26">
        <v>5465</v>
      </c>
      <c r="BJ58" s="26">
        <v>5227</v>
      </c>
      <c r="BK58" s="26">
        <v>5433</v>
      </c>
    </row>
    <row r="59" spans="1:63" s="27" customFormat="1" ht="12.75" customHeight="1" x14ac:dyDescent="0.3">
      <c r="A59" s="28" t="s">
        <v>54</v>
      </c>
      <c r="B59" s="25">
        <v>3872</v>
      </c>
      <c r="C59" s="25">
        <v>3910</v>
      </c>
      <c r="D59" s="25">
        <v>4098</v>
      </c>
      <c r="E59" s="25">
        <v>4347</v>
      </c>
      <c r="F59" s="25">
        <v>3916</v>
      </c>
      <c r="G59" s="25">
        <v>3709</v>
      </c>
      <c r="H59" s="25">
        <v>2857</v>
      </c>
      <c r="I59" s="25">
        <v>299</v>
      </c>
      <c r="J59" s="25">
        <v>780</v>
      </c>
      <c r="K59" s="25">
        <v>377</v>
      </c>
      <c r="L59" s="25">
        <v>1263</v>
      </c>
      <c r="M59" s="25">
        <v>823</v>
      </c>
      <c r="N59" s="25">
        <v>619</v>
      </c>
      <c r="O59" s="25">
        <v>684</v>
      </c>
      <c r="P59" s="25">
        <v>811</v>
      </c>
      <c r="Q59" s="25">
        <v>350</v>
      </c>
      <c r="R59" s="25">
        <v>374</v>
      </c>
      <c r="S59" s="25">
        <v>370</v>
      </c>
      <c r="T59" s="25">
        <v>479</v>
      </c>
      <c r="U59" s="25">
        <v>505</v>
      </c>
      <c r="V59" s="25">
        <v>450</v>
      </c>
      <c r="W59" s="25">
        <v>319</v>
      </c>
      <c r="X59" s="25">
        <v>284</v>
      </c>
      <c r="Y59" s="25">
        <v>96</v>
      </c>
      <c r="Z59" s="25">
        <v>113</v>
      </c>
      <c r="AA59" s="25">
        <v>119</v>
      </c>
      <c r="AB59" s="25">
        <v>113</v>
      </c>
      <c r="AC59" s="25">
        <v>115</v>
      </c>
      <c r="AD59" s="25">
        <v>113</v>
      </c>
      <c r="AE59" s="25">
        <v>220</v>
      </c>
      <c r="AF59" s="25">
        <v>236</v>
      </c>
      <c r="AG59" s="25">
        <v>0</v>
      </c>
      <c r="AH59" s="25">
        <v>4128</v>
      </c>
      <c r="AI59" s="25">
        <v>0</v>
      </c>
      <c r="AJ59" s="25">
        <v>0</v>
      </c>
      <c r="AK59" s="25" t="s">
        <v>0</v>
      </c>
      <c r="AL59" s="25" t="s">
        <v>0</v>
      </c>
      <c r="AM59" s="25" t="s">
        <v>0</v>
      </c>
      <c r="AN59" s="25" t="s">
        <v>0</v>
      </c>
      <c r="AO59" s="25" t="s">
        <v>0</v>
      </c>
      <c r="AP59" s="25" t="s">
        <v>0</v>
      </c>
      <c r="AQ59" s="25" t="s">
        <v>0</v>
      </c>
      <c r="AR59" s="25" t="s">
        <v>0</v>
      </c>
      <c r="AS59" s="25" t="s">
        <v>0</v>
      </c>
      <c r="AT59" s="25" t="s">
        <v>0</v>
      </c>
      <c r="AU59" s="25">
        <v>0</v>
      </c>
      <c r="AV59" s="25">
        <v>0</v>
      </c>
      <c r="AW59" s="25">
        <v>0</v>
      </c>
      <c r="AX59" s="30">
        <v>0</v>
      </c>
      <c r="AY59" s="26">
        <v>0</v>
      </c>
      <c r="AZ59" s="26">
        <v>0</v>
      </c>
      <c r="BA59" s="26">
        <v>0</v>
      </c>
      <c r="BB59" s="26">
        <v>0</v>
      </c>
      <c r="BC59" s="26">
        <v>0</v>
      </c>
      <c r="BD59" s="26">
        <v>0</v>
      </c>
      <c r="BE59" s="26">
        <v>0</v>
      </c>
      <c r="BF59" s="26">
        <v>0</v>
      </c>
      <c r="BG59" s="26"/>
      <c r="BH59" s="26">
        <v>0</v>
      </c>
      <c r="BI59" s="26">
        <v>0</v>
      </c>
      <c r="BJ59" s="26">
        <v>0</v>
      </c>
      <c r="BK59" s="26">
        <v>0</v>
      </c>
    </row>
    <row r="60" spans="1:63" s="27" customFormat="1" ht="12.75" customHeight="1" x14ac:dyDescent="0.3">
      <c r="A60" s="28" t="s">
        <v>55</v>
      </c>
      <c r="B60" s="25">
        <v>4721</v>
      </c>
      <c r="C60" s="25">
        <v>5061</v>
      </c>
      <c r="D60" s="25">
        <v>5358</v>
      </c>
      <c r="E60" s="25">
        <v>4761</v>
      </c>
      <c r="F60" s="25">
        <v>4874</v>
      </c>
      <c r="G60" s="25">
        <v>4761</v>
      </c>
      <c r="H60" s="25">
        <v>4761</v>
      </c>
      <c r="I60" s="25">
        <v>3461</v>
      </c>
      <c r="J60" s="25">
        <v>1779</v>
      </c>
      <c r="K60" s="25">
        <v>1780</v>
      </c>
      <c r="L60" s="25">
        <v>2067</v>
      </c>
      <c r="M60" s="25">
        <v>2214</v>
      </c>
      <c r="N60" s="25">
        <v>2305</v>
      </c>
      <c r="O60" s="25">
        <v>2364</v>
      </c>
      <c r="P60" s="25">
        <v>2364</v>
      </c>
      <c r="Q60" s="25">
        <v>1133</v>
      </c>
      <c r="R60" s="25">
        <v>1133</v>
      </c>
      <c r="S60" s="25">
        <v>1133</v>
      </c>
      <c r="T60" s="25">
        <v>1133</v>
      </c>
      <c r="U60" s="25">
        <v>545</v>
      </c>
      <c r="V60" s="25">
        <v>539</v>
      </c>
      <c r="W60" s="25">
        <v>539</v>
      </c>
      <c r="X60" s="25">
        <v>539</v>
      </c>
      <c r="Y60" s="25">
        <v>539</v>
      </c>
      <c r="Z60" s="25">
        <v>539</v>
      </c>
      <c r="AA60" s="25">
        <v>539</v>
      </c>
      <c r="AB60" s="25">
        <v>539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 t="s">
        <v>0</v>
      </c>
      <c r="AL60" s="25" t="s">
        <v>0</v>
      </c>
      <c r="AM60" s="25" t="s">
        <v>0</v>
      </c>
      <c r="AN60" s="25" t="s">
        <v>0</v>
      </c>
      <c r="AO60" s="25" t="s">
        <v>0</v>
      </c>
      <c r="AP60" s="25" t="s">
        <v>0</v>
      </c>
      <c r="AQ60" s="25" t="s">
        <v>0</v>
      </c>
      <c r="AR60" s="25" t="s">
        <v>0</v>
      </c>
      <c r="AS60" s="25" t="s">
        <v>0</v>
      </c>
      <c r="AT60" s="25">
        <v>0</v>
      </c>
      <c r="AU60" s="25">
        <v>0</v>
      </c>
      <c r="AV60" s="25">
        <v>0</v>
      </c>
      <c r="AW60" s="25">
        <v>0</v>
      </c>
      <c r="AX60" s="30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/>
      <c r="BH60" s="26">
        <v>0</v>
      </c>
      <c r="BI60" s="26">
        <v>0</v>
      </c>
      <c r="BJ60" s="26">
        <v>0</v>
      </c>
      <c r="BK60" s="26">
        <v>0</v>
      </c>
    </row>
    <row r="61" spans="1:63" s="27" customFormat="1" ht="12.75" customHeight="1" x14ac:dyDescent="0.3">
      <c r="A61" s="24" t="s">
        <v>56</v>
      </c>
      <c r="B61" s="25">
        <v>7438</v>
      </c>
      <c r="C61" s="25">
        <v>7218</v>
      </c>
      <c r="D61" s="25">
        <v>7773</v>
      </c>
      <c r="E61" s="25">
        <v>6470</v>
      </c>
      <c r="F61" s="25">
        <v>22631</v>
      </c>
      <c r="G61" s="25">
        <v>23891</v>
      </c>
      <c r="H61" s="25">
        <v>23471</v>
      </c>
      <c r="I61" s="25">
        <v>22284</v>
      </c>
      <c r="J61" s="25">
        <v>21115</v>
      </c>
      <c r="K61" s="25">
        <v>23433</v>
      </c>
      <c r="L61" s="25">
        <v>24416</v>
      </c>
      <c r="M61" s="25">
        <v>25977</v>
      </c>
      <c r="N61" s="25">
        <v>24972</v>
      </c>
      <c r="O61" s="25">
        <v>24017</v>
      </c>
      <c r="P61" s="25">
        <v>24515</v>
      </c>
      <c r="Q61" s="25">
        <v>25416</v>
      </c>
      <c r="R61" s="25">
        <v>26989</v>
      </c>
      <c r="S61" s="25">
        <v>27103</v>
      </c>
      <c r="T61" s="25">
        <v>34533</v>
      </c>
      <c r="U61" s="25">
        <v>32711</v>
      </c>
      <c r="V61" s="25">
        <v>31025</v>
      </c>
      <c r="W61" s="25">
        <v>26944</v>
      </c>
      <c r="X61" s="25">
        <v>27596</v>
      </c>
      <c r="Y61" s="25">
        <v>25853</v>
      </c>
      <c r="Z61" s="25">
        <v>25331</v>
      </c>
      <c r="AA61" s="25">
        <v>28042</v>
      </c>
      <c r="AB61" s="25">
        <v>27635</v>
      </c>
      <c r="AC61" s="25">
        <v>29885</v>
      </c>
      <c r="AD61" s="25">
        <v>30573</v>
      </c>
      <c r="AE61" s="25">
        <v>33500</v>
      </c>
      <c r="AF61" s="25">
        <v>34419</v>
      </c>
      <c r="AG61" s="25">
        <v>31786</v>
      </c>
      <c r="AH61" s="25">
        <v>31133</v>
      </c>
      <c r="AI61" s="25">
        <v>30825</v>
      </c>
      <c r="AJ61" s="25">
        <v>31912</v>
      </c>
      <c r="AK61" s="25">
        <v>31630</v>
      </c>
      <c r="AL61" s="25">
        <v>39725</v>
      </c>
      <c r="AM61" s="25">
        <v>42416</v>
      </c>
      <c r="AN61" s="26">
        <v>45277</v>
      </c>
      <c r="AO61" s="26">
        <v>43372</v>
      </c>
      <c r="AP61" s="26">
        <v>44680</v>
      </c>
      <c r="AQ61" s="26">
        <v>39314</v>
      </c>
      <c r="AR61" s="26">
        <v>41490</v>
      </c>
      <c r="AS61" s="26">
        <v>41361</v>
      </c>
      <c r="AT61" s="26">
        <v>34163</v>
      </c>
      <c r="AU61" s="26">
        <v>35399</v>
      </c>
      <c r="AV61" s="26">
        <v>33908</v>
      </c>
      <c r="AW61" s="26">
        <v>35440</v>
      </c>
      <c r="AX61" s="30">
        <v>34907</v>
      </c>
      <c r="AY61" s="26">
        <v>33026</v>
      </c>
      <c r="AZ61" s="26">
        <v>33021</v>
      </c>
      <c r="BA61" s="26">
        <v>33097</v>
      </c>
      <c r="BB61" s="26">
        <v>33141</v>
      </c>
      <c r="BC61" s="26">
        <v>36304</v>
      </c>
      <c r="BD61" s="26">
        <v>36759</v>
      </c>
      <c r="BE61" s="26">
        <v>38659.889170000002</v>
      </c>
      <c r="BF61" s="26">
        <v>36996.731619999999</v>
      </c>
      <c r="BG61" s="26">
        <v>38093</v>
      </c>
      <c r="BH61" s="26">
        <v>36780</v>
      </c>
      <c r="BI61" s="26">
        <v>38731</v>
      </c>
      <c r="BJ61" s="26">
        <v>35810</v>
      </c>
      <c r="BK61" s="26">
        <v>34994</v>
      </c>
    </row>
    <row r="62" spans="1:63" s="27" customFormat="1" ht="12.75" customHeight="1" x14ac:dyDescent="0.3">
      <c r="A62" s="24" t="s">
        <v>50</v>
      </c>
      <c r="B62" s="25">
        <v>27859</v>
      </c>
      <c r="C62" s="25">
        <v>30040</v>
      </c>
      <c r="D62" s="25">
        <v>31363</v>
      </c>
      <c r="E62" s="25">
        <v>2392</v>
      </c>
      <c r="F62" s="25">
        <v>33656</v>
      </c>
      <c r="G62" s="25">
        <v>37331</v>
      </c>
      <c r="H62" s="25">
        <v>38642</v>
      </c>
      <c r="I62" s="25">
        <v>6520</v>
      </c>
      <c r="J62" s="25">
        <v>6959</v>
      </c>
      <c r="K62" s="25">
        <v>7573</v>
      </c>
      <c r="L62" s="25">
        <v>7749</v>
      </c>
      <c r="M62" s="25">
        <v>7829</v>
      </c>
      <c r="N62" s="25">
        <v>7978</v>
      </c>
      <c r="O62" s="25">
        <v>8920</v>
      </c>
      <c r="P62" s="25">
        <v>3927</v>
      </c>
      <c r="Q62" s="25">
        <v>4099</v>
      </c>
      <c r="R62" s="25">
        <v>4034</v>
      </c>
      <c r="S62" s="25">
        <v>4110</v>
      </c>
      <c r="T62" s="25">
        <v>1416</v>
      </c>
      <c r="U62" s="25">
        <v>1459</v>
      </c>
      <c r="V62" s="25">
        <v>1006</v>
      </c>
      <c r="W62" s="25">
        <v>911</v>
      </c>
      <c r="X62" s="25">
        <v>814</v>
      </c>
      <c r="Y62" s="25">
        <v>1920</v>
      </c>
      <c r="Z62" s="25">
        <v>1439</v>
      </c>
      <c r="AA62" s="25">
        <v>1310</v>
      </c>
      <c r="AB62" s="25">
        <v>784</v>
      </c>
      <c r="AC62" s="25">
        <v>1561</v>
      </c>
      <c r="AD62" s="25">
        <v>1214</v>
      </c>
      <c r="AE62" s="25">
        <v>792</v>
      </c>
      <c r="AF62" s="25">
        <v>666</v>
      </c>
      <c r="AG62" s="25">
        <v>2100</v>
      </c>
      <c r="AH62" s="25">
        <v>2061</v>
      </c>
      <c r="AI62" s="25">
        <v>1352</v>
      </c>
      <c r="AJ62" s="25">
        <v>910</v>
      </c>
      <c r="AK62" s="25">
        <v>454</v>
      </c>
      <c r="AL62" s="25">
        <v>362</v>
      </c>
      <c r="AM62" s="25">
        <v>424</v>
      </c>
      <c r="AN62" s="26">
        <v>605</v>
      </c>
      <c r="AO62" s="26">
        <v>296</v>
      </c>
      <c r="AP62" s="26">
        <v>295</v>
      </c>
      <c r="AQ62" s="26">
        <v>309</v>
      </c>
      <c r="AR62" s="26">
        <v>561</v>
      </c>
      <c r="AS62" s="26">
        <v>347</v>
      </c>
      <c r="AT62" s="26">
        <v>286</v>
      </c>
      <c r="AU62" s="26">
        <v>283</v>
      </c>
      <c r="AV62" s="26">
        <v>281</v>
      </c>
      <c r="AW62" s="26">
        <v>270</v>
      </c>
      <c r="AX62" s="30">
        <v>416</v>
      </c>
      <c r="AY62" s="26">
        <v>411</v>
      </c>
      <c r="AZ62" s="26">
        <v>650</v>
      </c>
      <c r="BA62" s="26">
        <v>403</v>
      </c>
      <c r="BB62" s="26">
        <v>403</v>
      </c>
      <c r="BC62" s="26">
        <v>401</v>
      </c>
      <c r="BD62" s="26">
        <v>930</v>
      </c>
      <c r="BE62" s="26">
        <v>451.49416000000002</v>
      </c>
      <c r="BF62" s="26">
        <v>199</v>
      </c>
      <c r="BG62" s="26">
        <v>2213</v>
      </c>
      <c r="BH62" s="26">
        <v>3683</v>
      </c>
      <c r="BI62" s="26">
        <v>498</v>
      </c>
      <c r="BJ62" s="26">
        <v>382</v>
      </c>
      <c r="BK62" s="26">
        <v>380</v>
      </c>
    </row>
    <row r="63" spans="1:63" s="23" customFormat="1" ht="13.8" x14ac:dyDescent="0.3">
      <c r="A63" s="20" t="s">
        <v>57</v>
      </c>
      <c r="B63" s="21">
        <v>701830</v>
      </c>
      <c r="C63" s="21">
        <v>697794</v>
      </c>
      <c r="D63" s="21">
        <v>697765</v>
      </c>
      <c r="E63" s="21">
        <v>679744</v>
      </c>
      <c r="F63" s="21">
        <v>669568</v>
      </c>
      <c r="G63" s="21">
        <v>649408</v>
      </c>
      <c r="H63" s="21">
        <v>639343</v>
      </c>
      <c r="I63" s="21">
        <v>637270</v>
      </c>
      <c r="J63" s="21">
        <v>625659</v>
      </c>
      <c r="K63" s="21">
        <v>629537</v>
      </c>
      <c r="L63" s="21">
        <v>627890</v>
      </c>
      <c r="M63" s="21">
        <v>649923</v>
      </c>
      <c r="N63" s="21">
        <v>650329</v>
      </c>
      <c r="O63" s="21">
        <v>647905</v>
      </c>
      <c r="P63" s="21">
        <v>645243</v>
      </c>
      <c r="Q63" s="21">
        <v>644161</v>
      </c>
      <c r="R63" s="21">
        <v>645962</v>
      </c>
      <c r="S63" s="21">
        <v>633458</v>
      </c>
      <c r="T63" s="21">
        <v>657706</v>
      </c>
      <c r="U63" s="21">
        <v>672995</v>
      </c>
      <c r="V63" s="21">
        <v>654692</v>
      </c>
      <c r="W63" s="21">
        <v>629033</v>
      </c>
      <c r="X63" s="21">
        <v>627231</v>
      </c>
      <c r="Y63" s="21">
        <v>601532</v>
      </c>
      <c r="Z63" s="21">
        <v>601931</v>
      </c>
      <c r="AA63" s="21">
        <v>623628</v>
      </c>
      <c r="AB63" s="21">
        <v>631352</v>
      </c>
      <c r="AC63" s="21">
        <v>643500</v>
      </c>
      <c r="AD63" s="21">
        <v>648313</v>
      </c>
      <c r="AE63" s="21">
        <v>678206</v>
      </c>
      <c r="AF63" s="21">
        <v>682294</v>
      </c>
      <c r="AG63" s="21">
        <v>697603</v>
      </c>
      <c r="AH63" s="21">
        <v>753628</v>
      </c>
      <c r="AI63" s="21">
        <v>748548</v>
      </c>
      <c r="AJ63" s="21">
        <v>755730</v>
      </c>
      <c r="AK63" s="21">
        <v>758882</v>
      </c>
      <c r="AL63" s="22">
        <f t="shared" ref="AL63:BF63" si="36">AL64+AL66+AL68+AL71</f>
        <v>795924</v>
      </c>
      <c r="AM63" s="22">
        <f t="shared" si="36"/>
        <v>810606</v>
      </c>
      <c r="AN63" s="22">
        <f t="shared" si="36"/>
        <v>806521</v>
      </c>
      <c r="AO63" s="22">
        <f t="shared" si="36"/>
        <v>814584</v>
      </c>
      <c r="AP63" s="22">
        <f t="shared" si="36"/>
        <v>835520</v>
      </c>
      <c r="AQ63" s="22">
        <f t="shared" si="36"/>
        <v>853339</v>
      </c>
      <c r="AR63" s="22">
        <f t="shared" si="36"/>
        <v>920792</v>
      </c>
      <c r="AS63" s="22">
        <f t="shared" si="36"/>
        <v>964961</v>
      </c>
      <c r="AT63" s="22">
        <f t="shared" si="36"/>
        <v>950501</v>
      </c>
      <c r="AU63" s="22">
        <f t="shared" si="36"/>
        <v>972772</v>
      </c>
      <c r="AV63" s="22">
        <f t="shared" si="36"/>
        <v>1018550</v>
      </c>
      <c r="AW63" s="22">
        <f t="shared" si="36"/>
        <v>1095398</v>
      </c>
      <c r="AX63" s="22">
        <f t="shared" si="36"/>
        <v>1099867</v>
      </c>
      <c r="AY63" s="22">
        <v>1108898</v>
      </c>
      <c r="AZ63" s="38">
        <f t="shared" si="36"/>
        <v>1136124</v>
      </c>
      <c r="BA63" s="38">
        <f t="shared" si="36"/>
        <v>1171343</v>
      </c>
      <c r="BB63" s="38">
        <f t="shared" si="36"/>
        <v>1178937</v>
      </c>
      <c r="BC63" s="38">
        <f t="shared" si="36"/>
        <v>1198379</v>
      </c>
      <c r="BD63" s="38">
        <f t="shared" si="36"/>
        <v>1202064</v>
      </c>
      <c r="BE63" s="38">
        <f t="shared" si="36"/>
        <v>1229008.6466999999</v>
      </c>
      <c r="BF63" s="38">
        <f t="shared" si="36"/>
        <v>1219606.5208000001</v>
      </c>
      <c r="BG63" s="38">
        <v>1222885</v>
      </c>
      <c r="BH63" s="38">
        <v>1230812</v>
      </c>
      <c r="BI63" s="38">
        <f t="shared" ref="BI63" si="37">BI64+BI66+BI68+BI71</f>
        <v>1248879</v>
      </c>
      <c r="BJ63" s="38">
        <v>1244222</v>
      </c>
      <c r="BK63" s="38">
        <v>1250909</v>
      </c>
    </row>
    <row r="64" spans="1:63" s="27" customFormat="1" ht="12.75" customHeight="1" x14ac:dyDescent="0.3">
      <c r="A64" s="24" t="s">
        <v>58</v>
      </c>
      <c r="B64" s="25">
        <v>489973</v>
      </c>
      <c r="C64" s="25">
        <v>489973</v>
      </c>
      <c r="D64" s="25">
        <v>489973</v>
      </c>
      <c r="E64" s="25">
        <v>489973</v>
      </c>
      <c r="F64" s="25">
        <v>489973</v>
      </c>
      <c r="G64" s="25">
        <v>489973</v>
      </c>
      <c r="H64" s="25">
        <v>489973</v>
      </c>
      <c r="I64" s="25">
        <v>489973</v>
      </c>
      <c r="J64" s="25">
        <v>489973</v>
      </c>
      <c r="K64" s="25">
        <v>489973</v>
      </c>
      <c r="L64" s="25">
        <v>489973</v>
      </c>
      <c r="M64" s="25">
        <v>489973</v>
      </c>
      <c r="N64" s="25">
        <v>489973</v>
      </c>
      <c r="O64" s="25">
        <v>489973</v>
      </c>
      <c r="P64" s="25">
        <v>489973</v>
      </c>
      <c r="Q64" s="25">
        <v>489973</v>
      </c>
      <c r="R64" s="25">
        <v>492025</v>
      </c>
      <c r="S64" s="25">
        <v>492025</v>
      </c>
      <c r="T64" s="25">
        <v>492025</v>
      </c>
      <c r="U64" s="25">
        <v>492025</v>
      </c>
      <c r="V64" s="25">
        <v>492025</v>
      </c>
      <c r="W64" s="25">
        <v>492025</v>
      </c>
      <c r="X64" s="25">
        <v>492025</v>
      </c>
      <c r="Y64" s="25">
        <v>492025</v>
      </c>
      <c r="Z64" s="25">
        <v>492025</v>
      </c>
      <c r="AA64" s="25">
        <v>492025</v>
      </c>
      <c r="AB64" s="25">
        <v>492025</v>
      </c>
      <c r="AC64" s="25">
        <v>492025</v>
      </c>
      <c r="AD64" s="25">
        <v>492025</v>
      </c>
      <c r="AE64" s="25">
        <v>492025</v>
      </c>
      <c r="AF64" s="25">
        <v>492025</v>
      </c>
      <c r="AG64" s="25">
        <v>492025</v>
      </c>
      <c r="AH64" s="25">
        <v>492025</v>
      </c>
      <c r="AI64" s="25">
        <v>492025</v>
      </c>
      <c r="AJ64" s="25">
        <v>492025</v>
      </c>
      <c r="AK64" s="25">
        <v>492025</v>
      </c>
      <c r="AL64" s="25">
        <v>492025</v>
      </c>
      <c r="AM64" s="25">
        <v>492025</v>
      </c>
      <c r="AN64" s="26">
        <v>492025</v>
      </c>
      <c r="AO64" s="26">
        <v>637756</v>
      </c>
      <c r="AP64" s="26">
        <v>637756</v>
      </c>
      <c r="AQ64" s="26">
        <v>637756</v>
      </c>
      <c r="AR64" s="26">
        <v>637756</v>
      </c>
      <c r="AS64" s="26">
        <v>637756</v>
      </c>
      <c r="AT64" s="26">
        <v>637756</v>
      </c>
      <c r="AU64" s="26">
        <v>637756</v>
      </c>
      <c r="AV64" s="26">
        <v>771454</v>
      </c>
      <c r="AW64" s="26">
        <v>771454</v>
      </c>
      <c r="AX64" s="30">
        <v>904772</v>
      </c>
      <c r="AY64" s="26">
        <v>904772</v>
      </c>
      <c r="AZ64" s="26">
        <v>904772</v>
      </c>
      <c r="BA64" s="26">
        <v>904772</v>
      </c>
      <c r="BB64" s="26">
        <v>988470</v>
      </c>
      <c r="BC64" s="26">
        <v>988470</v>
      </c>
      <c r="BD64" s="26">
        <v>988470</v>
      </c>
      <c r="BE64" s="26">
        <v>988470</v>
      </c>
      <c r="BF64" s="26">
        <v>988470</v>
      </c>
      <c r="BG64" s="26">
        <v>988470</v>
      </c>
      <c r="BH64" s="26">
        <v>988470</v>
      </c>
      <c r="BI64" s="26">
        <v>988470</v>
      </c>
      <c r="BJ64" s="26">
        <v>988470</v>
      </c>
      <c r="BK64" s="26">
        <v>988470</v>
      </c>
    </row>
    <row r="65" spans="1:63" s="27" customFormat="1" ht="12.75" customHeight="1" x14ac:dyDescent="0.3">
      <c r="A65" s="24" t="s">
        <v>59</v>
      </c>
      <c r="B65" s="25">
        <v>2052</v>
      </c>
      <c r="C65" s="25">
        <v>2052</v>
      </c>
      <c r="D65" s="25">
        <v>-2319</v>
      </c>
      <c r="E65" s="25">
        <v>2052</v>
      </c>
      <c r="F65" s="25">
        <v>2052</v>
      </c>
      <c r="G65" s="25">
        <v>2052</v>
      </c>
      <c r="H65" s="25">
        <v>2052</v>
      </c>
      <c r="I65" s="25">
        <v>2052</v>
      </c>
      <c r="J65" s="25">
        <v>2052</v>
      </c>
      <c r="K65" s="25">
        <v>2052</v>
      </c>
      <c r="L65" s="25">
        <v>2052</v>
      </c>
      <c r="M65" s="25">
        <v>2052</v>
      </c>
      <c r="N65" s="25">
        <v>2052</v>
      </c>
      <c r="O65" s="25">
        <v>2052</v>
      </c>
      <c r="P65" s="25">
        <v>2052</v>
      </c>
      <c r="Q65" s="25">
        <v>2052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0</v>
      </c>
      <c r="AL65" s="25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0</v>
      </c>
      <c r="AR65" s="25">
        <v>0</v>
      </c>
      <c r="AS65" s="25">
        <v>0</v>
      </c>
      <c r="AT65" s="25">
        <v>0</v>
      </c>
      <c r="AU65" s="25">
        <v>0</v>
      </c>
      <c r="AV65" s="25">
        <v>0</v>
      </c>
      <c r="AW65" s="25">
        <v>0</v>
      </c>
      <c r="AX65" s="30">
        <v>0</v>
      </c>
      <c r="AY65" s="26">
        <v>0</v>
      </c>
      <c r="AZ65" s="26">
        <v>0</v>
      </c>
      <c r="BA65" s="26">
        <v>0</v>
      </c>
      <c r="BB65" s="26">
        <v>0</v>
      </c>
      <c r="BC65" s="26"/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</row>
    <row r="66" spans="1:63" s="27" customFormat="1" ht="12.75" customHeight="1" x14ac:dyDescent="0.3">
      <c r="A66" s="24" t="s">
        <v>60</v>
      </c>
      <c r="B66" s="25">
        <v>216685</v>
      </c>
      <c r="C66" s="25">
        <v>199452</v>
      </c>
      <c r="D66" s="25">
        <v>192030</v>
      </c>
      <c r="E66" s="25">
        <v>190999</v>
      </c>
      <c r="F66" s="25">
        <v>184301</v>
      </c>
      <c r="G66" s="25">
        <v>181289</v>
      </c>
      <c r="H66" s="25">
        <v>177748</v>
      </c>
      <c r="I66" s="25">
        <v>139741</v>
      </c>
      <c r="J66" s="25">
        <v>139741</v>
      </c>
      <c r="K66" s="25">
        <v>139741</v>
      </c>
      <c r="L66" s="25">
        <v>123405</v>
      </c>
      <c r="M66" s="25">
        <v>140784</v>
      </c>
      <c r="N66" s="25">
        <v>140784</v>
      </c>
      <c r="O66" s="25">
        <v>140784</v>
      </c>
      <c r="P66" s="25">
        <v>137507</v>
      </c>
      <c r="Q66" s="25">
        <v>135952</v>
      </c>
      <c r="R66" s="25">
        <v>135952</v>
      </c>
      <c r="S66" s="25">
        <v>135952</v>
      </c>
      <c r="T66" s="25">
        <v>132038</v>
      </c>
      <c r="U66" s="25">
        <v>135643</v>
      </c>
      <c r="V66" s="25">
        <v>135121</v>
      </c>
      <c r="W66" s="25">
        <v>129938</v>
      </c>
      <c r="X66" s="25">
        <v>129938</v>
      </c>
      <c r="Y66" s="25">
        <v>90243</v>
      </c>
      <c r="Z66" s="25">
        <v>90243</v>
      </c>
      <c r="AA66" s="25">
        <v>90243</v>
      </c>
      <c r="AB66" s="25">
        <v>90243</v>
      </c>
      <c r="AC66" s="25">
        <v>118960</v>
      </c>
      <c r="AD66" s="25">
        <v>118960</v>
      </c>
      <c r="AE66" s="25">
        <v>139131</v>
      </c>
      <c r="AF66" s="25">
        <v>139306</v>
      </c>
      <c r="AG66" s="25">
        <v>160218</v>
      </c>
      <c r="AH66" s="25">
        <v>217929</v>
      </c>
      <c r="AI66" s="25">
        <v>213524</v>
      </c>
      <c r="AJ66" s="25">
        <v>216216</v>
      </c>
      <c r="AK66" s="25">
        <v>219482</v>
      </c>
      <c r="AL66" s="25">
        <v>228810</v>
      </c>
      <c r="AM66" s="25">
        <v>233845</v>
      </c>
      <c r="AN66" s="26">
        <v>219641</v>
      </c>
      <c r="AO66" s="26">
        <v>86894</v>
      </c>
      <c r="AP66" s="26">
        <v>96564</v>
      </c>
      <c r="AQ66" s="26">
        <v>130500</v>
      </c>
      <c r="AR66" s="26">
        <v>189845</v>
      </c>
      <c r="AS66" s="26">
        <v>233695</v>
      </c>
      <c r="AT66" s="26">
        <v>244283</v>
      </c>
      <c r="AU66" s="26">
        <v>262496</v>
      </c>
      <c r="AV66" s="26">
        <v>178117</v>
      </c>
      <c r="AW66" s="26">
        <v>248144</v>
      </c>
      <c r="AX66" s="30">
        <v>120859</v>
      </c>
      <c r="AY66" s="26">
        <v>134722</v>
      </c>
      <c r="AZ66" s="26">
        <v>161231</v>
      </c>
      <c r="BA66" s="26">
        <v>195316</v>
      </c>
      <c r="BB66" s="26">
        <v>118843</v>
      </c>
      <c r="BC66" s="26">
        <v>128329</v>
      </c>
      <c r="BD66" s="26">
        <v>128925</v>
      </c>
      <c r="BE66" s="26">
        <v>150563</v>
      </c>
      <c r="BF66" s="26">
        <v>143767</v>
      </c>
      <c r="BG66" s="26">
        <v>143324</v>
      </c>
      <c r="BH66" s="26">
        <v>153863</v>
      </c>
      <c r="BI66" s="26">
        <v>168589</v>
      </c>
      <c r="BJ66" s="26">
        <v>170920</v>
      </c>
      <c r="BK66" s="26">
        <v>179231</v>
      </c>
    </row>
    <row r="67" spans="1:63" s="27" customFormat="1" ht="12.75" customHeight="1" x14ac:dyDescent="0.3">
      <c r="A67" s="24" t="s">
        <v>61</v>
      </c>
      <c r="B67" s="25">
        <v>7685</v>
      </c>
      <c r="C67" s="25">
        <v>12464</v>
      </c>
      <c r="D67" s="25">
        <v>20958</v>
      </c>
      <c r="E67" s="25">
        <v>0</v>
      </c>
      <c r="F67" s="25">
        <v>-3611</v>
      </c>
      <c r="G67" s="25">
        <v>-25580</v>
      </c>
      <c r="H67" s="25">
        <v>-33732</v>
      </c>
      <c r="I67" s="25">
        <v>0</v>
      </c>
      <c r="J67" s="25">
        <v>-8054</v>
      </c>
      <c r="K67" s="25">
        <v>-11961</v>
      </c>
      <c r="L67" s="25">
        <v>0</v>
      </c>
      <c r="M67" s="25">
        <v>0</v>
      </c>
      <c r="N67" s="25">
        <v>2951</v>
      </c>
      <c r="O67" s="25">
        <v>2059</v>
      </c>
      <c r="P67" s="25">
        <v>1744</v>
      </c>
      <c r="Q67" s="25">
        <v>0</v>
      </c>
      <c r="R67" s="25">
        <v>-1773</v>
      </c>
      <c r="S67" s="25">
        <v>-15545</v>
      </c>
      <c r="T67" s="25">
        <v>-16024</v>
      </c>
      <c r="U67" s="25">
        <v>0</v>
      </c>
      <c r="V67" s="25">
        <v>-9965</v>
      </c>
      <c r="W67" s="25">
        <v>-14824</v>
      </c>
      <c r="X67" s="25">
        <v>-19463</v>
      </c>
      <c r="Y67" s="25">
        <v>0</v>
      </c>
      <c r="Z67" s="25">
        <v>2015</v>
      </c>
      <c r="AA67" s="25">
        <v>13764</v>
      </c>
      <c r="AB67" s="25">
        <v>22847</v>
      </c>
      <c r="AC67" s="25">
        <v>0</v>
      </c>
      <c r="AD67" s="25">
        <v>1799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0</v>
      </c>
      <c r="AW67" s="25">
        <v>0</v>
      </c>
      <c r="AX67" s="30"/>
      <c r="AY67" s="26">
        <v>0</v>
      </c>
      <c r="AZ67" s="26">
        <v>0</v>
      </c>
      <c r="BA67" s="26">
        <v>0</v>
      </c>
      <c r="BB67" s="26">
        <v>0</v>
      </c>
      <c r="BC67" s="26">
        <v>0</v>
      </c>
      <c r="BD67" s="26">
        <v>0</v>
      </c>
      <c r="BE67" s="26">
        <v>0</v>
      </c>
      <c r="BF67" s="26">
        <v>0</v>
      </c>
      <c r="BG67" s="26">
        <v>0</v>
      </c>
      <c r="BH67" s="26">
        <v>0</v>
      </c>
      <c r="BI67" s="26">
        <v>0</v>
      </c>
      <c r="BJ67" s="26">
        <v>0</v>
      </c>
      <c r="BK67" s="26">
        <v>0</v>
      </c>
    </row>
    <row r="68" spans="1:63" s="27" customFormat="1" ht="12.75" customHeight="1" x14ac:dyDescent="0.3">
      <c r="A68" s="24" t="s">
        <v>62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30984</v>
      </c>
      <c r="AD68" s="25">
        <v>0</v>
      </c>
      <c r="AE68" s="25">
        <v>0</v>
      </c>
      <c r="AF68" s="25">
        <v>0</v>
      </c>
      <c r="AG68" s="25">
        <v>43734</v>
      </c>
      <c r="AH68" s="25">
        <v>0</v>
      </c>
      <c r="AI68" s="25">
        <v>0</v>
      </c>
      <c r="AJ68" s="25">
        <v>0</v>
      </c>
      <c r="AK68" s="25">
        <v>45777</v>
      </c>
      <c r="AL68" s="25">
        <v>73573</v>
      </c>
      <c r="AM68" s="25">
        <v>83181</v>
      </c>
      <c r="AN68" s="26">
        <v>93363</v>
      </c>
      <c r="AO68" s="26">
        <v>88353</v>
      </c>
      <c r="AP68" s="26">
        <v>99669</v>
      </c>
      <c r="AQ68" s="26">
        <v>83470</v>
      </c>
      <c r="AR68" s="26">
        <v>91632</v>
      </c>
      <c r="AS68" s="26">
        <v>91837</v>
      </c>
      <c r="AT68" s="26">
        <v>66889</v>
      </c>
      <c r="AU68" s="26">
        <v>70827</v>
      </c>
      <c r="AV68" s="26">
        <v>67395</v>
      </c>
      <c r="AW68" s="26">
        <v>73529</v>
      </c>
      <c r="AX68" s="30">
        <v>72648</v>
      </c>
      <c r="AY68" s="26">
        <v>67688</v>
      </c>
      <c r="AZ68" s="26">
        <v>68292</v>
      </c>
      <c r="BA68" s="26">
        <v>69423</v>
      </c>
      <c r="BB68" s="26">
        <v>70061</v>
      </c>
      <c r="BC68" s="26">
        <v>79914</v>
      </c>
      <c r="BD68" s="26">
        <v>82236</v>
      </c>
      <c r="BE68" s="26">
        <v>87708</v>
      </c>
      <c r="BF68" s="26">
        <v>85801</v>
      </c>
      <c r="BG68" s="26">
        <v>89478</v>
      </c>
      <c r="BH68" s="26">
        <v>86821</v>
      </c>
      <c r="BI68" s="26">
        <v>89571</v>
      </c>
      <c r="BJ68" s="26">
        <v>82747</v>
      </c>
      <c r="BK68" s="26">
        <v>81295</v>
      </c>
    </row>
    <row r="69" spans="1:63" s="27" customFormat="1" ht="12.75" customHeight="1" x14ac:dyDescent="0.3">
      <c r="A69" s="24" t="s">
        <v>63</v>
      </c>
      <c r="B69" s="25">
        <v>0</v>
      </c>
      <c r="C69" s="25">
        <v>0</v>
      </c>
      <c r="D69" s="25">
        <v>0</v>
      </c>
      <c r="E69" s="25">
        <v>-5248</v>
      </c>
      <c r="F69" s="25">
        <v>-4756</v>
      </c>
      <c r="G69" s="25">
        <v>-94</v>
      </c>
      <c r="H69" s="25">
        <v>1377</v>
      </c>
      <c r="I69" s="25">
        <v>3761</v>
      </c>
      <c r="J69" s="25">
        <v>369</v>
      </c>
      <c r="K69" s="25">
        <v>0</v>
      </c>
      <c r="L69" s="25">
        <v>0</v>
      </c>
      <c r="M69" s="25">
        <v>15426</v>
      </c>
      <c r="N69" s="25">
        <v>13017</v>
      </c>
      <c r="O69" s="25">
        <v>11314</v>
      </c>
      <c r="P69" s="25">
        <v>12426</v>
      </c>
      <c r="Q69" s="25">
        <v>14560</v>
      </c>
      <c r="R69" s="25">
        <v>18220</v>
      </c>
      <c r="S69" s="25">
        <v>19412</v>
      </c>
      <c r="T69" s="25">
        <v>48145</v>
      </c>
      <c r="U69" s="25">
        <v>43051</v>
      </c>
      <c r="V69" s="25">
        <v>35998</v>
      </c>
      <c r="W69" s="25">
        <v>20323</v>
      </c>
      <c r="X69" s="25">
        <v>23216</v>
      </c>
      <c r="Y69" s="25">
        <v>17694</v>
      </c>
      <c r="Z69" s="25">
        <v>16142</v>
      </c>
      <c r="AA69" s="25">
        <v>25923</v>
      </c>
      <c r="AB69" s="25">
        <v>24742</v>
      </c>
      <c r="AC69" s="25">
        <v>0</v>
      </c>
      <c r="AD69" s="25">
        <v>34036</v>
      </c>
      <c r="AE69" s="25">
        <v>45515</v>
      </c>
      <c r="AF69" s="25">
        <v>49465</v>
      </c>
      <c r="AG69" s="25">
        <v>0</v>
      </c>
      <c r="AH69" s="25">
        <v>42170</v>
      </c>
      <c r="AI69" s="25">
        <v>41437</v>
      </c>
      <c r="AJ69" s="25">
        <v>45976</v>
      </c>
      <c r="AK69" s="25">
        <v>0</v>
      </c>
      <c r="AL69" s="25">
        <v>0</v>
      </c>
      <c r="AM69" s="25">
        <v>0</v>
      </c>
      <c r="AN69" s="25">
        <v>0</v>
      </c>
      <c r="AO69" s="25">
        <v>0</v>
      </c>
      <c r="AP69" s="25"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v>0</v>
      </c>
      <c r="AV69" s="25">
        <v>0</v>
      </c>
      <c r="AW69" s="25">
        <v>0</v>
      </c>
      <c r="AX69" s="30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</row>
    <row r="70" spans="1:63" s="27" customFormat="1" ht="12.75" customHeight="1" x14ac:dyDescent="0.3">
      <c r="A70" s="24" t="s">
        <v>64</v>
      </c>
      <c r="B70" s="25">
        <v>-16168</v>
      </c>
      <c r="C70" s="25">
        <v>-7950</v>
      </c>
      <c r="D70" s="25">
        <v>-4854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8030</v>
      </c>
      <c r="L70" s="25">
        <v>10897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  <c r="AI70" s="25">
        <v>0</v>
      </c>
      <c r="AJ70" s="25">
        <v>0</v>
      </c>
      <c r="AK70" s="25">
        <v>0</v>
      </c>
      <c r="AL70" s="25">
        <v>0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5">
        <v>0</v>
      </c>
      <c r="AW70" s="25">
        <v>0</v>
      </c>
      <c r="AX70" s="30">
        <v>0</v>
      </c>
      <c r="AY70" s="26">
        <v>0</v>
      </c>
      <c r="AZ70" s="26">
        <v>0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</v>
      </c>
      <c r="BJ70" s="26">
        <v>0</v>
      </c>
      <c r="BK70" s="26">
        <v>0</v>
      </c>
    </row>
    <row r="71" spans="1:63" s="23" customFormat="1" ht="13.8" x14ac:dyDescent="0.3">
      <c r="A71" s="20" t="s">
        <v>65</v>
      </c>
      <c r="B71" s="21">
        <v>1603</v>
      </c>
      <c r="C71" s="21">
        <v>1803</v>
      </c>
      <c r="D71" s="21">
        <v>1977</v>
      </c>
      <c r="E71" s="21">
        <v>1968</v>
      </c>
      <c r="F71" s="21">
        <v>1609</v>
      </c>
      <c r="G71" s="21">
        <v>1768</v>
      </c>
      <c r="H71" s="21">
        <v>1925</v>
      </c>
      <c r="I71" s="21">
        <v>1743</v>
      </c>
      <c r="J71" s="21">
        <v>1578</v>
      </c>
      <c r="K71" s="21">
        <v>1702</v>
      </c>
      <c r="L71" s="21">
        <v>1563</v>
      </c>
      <c r="M71" s="21">
        <v>1688</v>
      </c>
      <c r="N71" s="21">
        <v>1552</v>
      </c>
      <c r="O71" s="21">
        <v>1723</v>
      </c>
      <c r="P71" s="21">
        <v>1541</v>
      </c>
      <c r="Q71" s="21">
        <v>1624</v>
      </c>
      <c r="R71" s="21">
        <v>1538</v>
      </c>
      <c r="S71" s="21">
        <v>1614</v>
      </c>
      <c r="T71" s="21">
        <v>1522</v>
      </c>
      <c r="U71" s="21">
        <v>2276</v>
      </c>
      <c r="V71" s="21">
        <v>1513</v>
      </c>
      <c r="W71" s="21">
        <v>1571</v>
      </c>
      <c r="X71" s="21">
        <v>1515</v>
      </c>
      <c r="Y71" s="21">
        <v>1570</v>
      </c>
      <c r="Z71" s="21">
        <v>1506</v>
      </c>
      <c r="AA71" s="21">
        <v>1673</v>
      </c>
      <c r="AB71" s="21">
        <v>1495</v>
      </c>
      <c r="AC71" s="21">
        <v>1531</v>
      </c>
      <c r="AD71" s="21">
        <v>1493</v>
      </c>
      <c r="AE71" s="21">
        <v>1535</v>
      </c>
      <c r="AF71" s="21">
        <v>1498</v>
      </c>
      <c r="AG71" s="21">
        <v>1626</v>
      </c>
      <c r="AH71" s="21">
        <v>1504</v>
      </c>
      <c r="AI71" s="21">
        <v>1562</v>
      </c>
      <c r="AJ71" s="21">
        <v>1513</v>
      </c>
      <c r="AK71" s="21">
        <v>1598</v>
      </c>
      <c r="AL71" s="22">
        <v>1516</v>
      </c>
      <c r="AM71" s="22">
        <v>1555</v>
      </c>
      <c r="AN71" s="22">
        <v>1492</v>
      </c>
      <c r="AO71" s="22">
        <v>1581</v>
      </c>
      <c r="AP71" s="22">
        <v>1531</v>
      </c>
      <c r="AQ71" s="22">
        <v>1613</v>
      </c>
      <c r="AR71" s="22">
        <v>1559</v>
      </c>
      <c r="AS71" s="22">
        <v>1673</v>
      </c>
      <c r="AT71" s="22">
        <v>1573</v>
      </c>
      <c r="AU71" s="22">
        <v>1693</v>
      </c>
      <c r="AV71" s="22">
        <v>1584</v>
      </c>
      <c r="AW71" s="22">
        <v>2271</v>
      </c>
      <c r="AX71" s="22">
        <v>1588</v>
      </c>
      <c r="AY71" s="22">
        <v>1716</v>
      </c>
      <c r="AZ71" s="38">
        <v>1829</v>
      </c>
      <c r="BA71" s="38">
        <v>1832</v>
      </c>
      <c r="BB71" s="38">
        <v>1563</v>
      </c>
      <c r="BC71" s="38">
        <v>1666</v>
      </c>
      <c r="BD71" s="38">
        <v>2433</v>
      </c>
      <c r="BE71" s="38">
        <v>2267.6467000000002</v>
      </c>
      <c r="BF71" s="38">
        <v>1568.5208</v>
      </c>
      <c r="BG71" s="38">
        <v>1613</v>
      </c>
      <c r="BH71" s="38">
        <v>1658</v>
      </c>
      <c r="BI71" s="38">
        <v>2249</v>
      </c>
      <c r="BJ71" s="38">
        <v>2085</v>
      </c>
      <c r="BK71" s="38">
        <v>1913</v>
      </c>
    </row>
    <row r="72" spans="1:63" ht="12.75" customHeight="1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Z72" s="3"/>
      <c r="BA72" s="3"/>
      <c r="BB72" s="3"/>
      <c r="BC72" s="3"/>
      <c r="BD72" s="3"/>
      <c r="BE72" s="3"/>
      <c r="BF72" s="3"/>
      <c r="BG72" s="3"/>
      <c r="BI72" s="3"/>
      <c r="BJ72" s="3"/>
      <c r="BK72" s="3"/>
    </row>
    <row r="73" spans="1:63" ht="12.75" customHeight="1" x14ac:dyDescent="0.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Z73" s="3"/>
      <c r="BA73" s="3"/>
      <c r="BB73" s="3"/>
      <c r="BC73" s="3"/>
      <c r="BD73" s="3"/>
      <c r="BE73" s="3"/>
      <c r="BF73" s="3"/>
      <c r="BG73" s="3"/>
      <c r="BI73" s="3"/>
      <c r="BJ73" s="3"/>
      <c r="BK73" s="3"/>
    </row>
    <row r="74" spans="1:63" ht="12.75" customHeight="1" x14ac:dyDescent="0.3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Z74" s="3"/>
      <c r="BA74" s="3"/>
      <c r="BB74" s="3"/>
      <c r="BC74" s="3"/>
      <c r="BD74" s="3"/>
      <c r="BE74" s="3"/>
      <c r="BF74" s="3"/>
      <c r="BG74" s="3"/>
      <c r="BI74" s="3"/>
      <c r="BJ74" s="3"/>
      <c r="BK74" s="3"/>
    </row>
    <row r="75" spans="1:63" ht="12.75" customHeight="1" x14ac:dyDescent="0.3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I75" s="7"/>
      <c r="BJ75" s="7"/>
      <c r="BK75" s="7"/>
    </row>
    <row r="76" spans="1:63" ht="12.75" customHeight="1" x14ac:dyDescent="0.3">
      <c r="AZ76" s="3"/>
      <c r="BA76" s="3"/>
      <c r="BB76" s="3"/>
      <c r="BC76" s="3"/>
      <c r="BD76" s="3"/>
      <c r="BE76" s="3"/>
      <c r="BF76" s="3"/>
      <c r="BG76" s="3"/>
      <c r="BI76" s="3"/>
      <c r="BJ76" s="3"/>
      <c r="BK76" s="3"/>
    </row>
    <row r="77" spans="1:63" ht="12.75" customHeight="1" x14ac:dyDescent="0.3">
      <c r="AZ77" s="3"/>
      <c r="BA77" s="3"/>
      <c r="BB77" s="3"/>
      <c r="BC77" s="3"/>
      <c r="BD77" s="3"/>
      <c r="BE77" s="3"/>
      <c r="BF77" s="3"/>
      <c r="BG77" s="3"/>
      <c r="BI77" s="3"/>
      <c r="BJ77" s="3"/>
      <c r="BK77" s="3"/>
    </row>
    <row r="78" spans="1:63" ht="12.75" customHeight="1" x14ac:dyDescent="0.3">
      <c r="AZ78" s="3"/>
      <c r="BA78" s="3"/>
      <c r="BB78" s="3"/>
      <c r="BC78" s="3"/>
      <c r="BD78" s="3"/>
      <c r="BE78" s="3"/>
      <c r="BF78" s="3"/>
      <c r="BG78" s="3"/>
      <c r="BI78" s="3"/>
      <c r="BJ78" s="3"/>
      <c r="BK78" s="3"/>
    </row>
    <row r="79" spans="1:63" ht="12.75" customHeight="1" x14ac:dyDescent="0.3">
      <c r="AZ79" s="3"/>
      <c r="BA79" s="3"/>
      <c r="BB79" s="3"/>
      <c r="BC79" s="3"/>
      <c r="BD79" s="3"/>
      <c r="BE79" s="3"/>
      <c r="BF79" s="3"/>
      <c r="BG79" s="3"/>
      <c r="BI79" s="3"/>
      <c r="BJ79" s="3"/>
      <c r="BK79" s="3"/>
    </row>
    <row r="80" spans="1:63" ht="12.75" customHeight="1" x14ac:dyDescent="0.3">
      <c r="AZ80" s="3"/>
      <c r="BA80" s="3"/>
      <c r="BB80" s="3"/>
      <c r="BC80" s="3"/>
      <c r="BD80" s="3"/>
      <c r="BE80" s="3"/>
      <c r="BF80" s="3"/>
      <c r="BG80" s="3"/>
      <c r="BI80" s="3"/>
      <c r="BJ80" s="3"/>
      <c r="BK80" s="3"/>
    </row>
    <row r="81" spans="52:63" ht="12.75" customHeight="1" x14ac:dyDescent="0.3">
      <c r="AZ81" s="3"/>
      <c r="BA81" s="3"/>
      <c r="BB81" s="3"/>
      <c r="BC81" s="3"/>
      <c r="BD81" s="3"/>
      <c r="BE81" s="3"/>
      <c r="BF81" s="3"/>
      <c r="BG81" s="3"/>
      <c r="BI81" s="3"/>
      <c r="BJ81" s="3"/>
      <c r="BK81" s="3"/>
    </row>
    <row r="82" spans="52:63" ht="12.75" customHeight="1" x14ac:dyDescent="0.3">
      <c r="AZ82" s="3"/>
      <c r="BA82" s="3"/>
      <c r="BB82" s="3"/>
      <c r="BC82" s="3"/>
      <c r="BD82" s="3"/>
      <c r="BE82" s="3"/>
      <c r="BF82" s="3"/>
      <c r="BG82" s="3"/>
      <c r="BI82" s="3"/>
      <c r="BJ82" s="3"/>
      <c r="BK82" s="3"/>
    </row>
    <row r="83" spans="52:63" ht="12.75" customHeight="1" x14ac:dyDescent="0.3">
      <c r="AZ83" s="3"/>
      <c r="BA83" s="3"/>
      <c r="BB83" s="3"/>
      <c r="BC83" s="3"/>
      <c r="BD83" s="3"/>
      <c r="BE83" s="3"/>
      <c r="BF83" s="3"/>
      <c r="BG83" s="3"/>
      <c r="BI83" s="3"/>
      <c r="BJ83" s="3"/>
      <c r="BK83" s="3"/>
    </row>
    <row r="84" spans="52:63" ht="12.75" customHeight="1" x14ac:dyDescent="0.3">
      <c r="AZ84" s="3"/>
      <c r="BA84" s="3"/>
      <c r="BB84" s="3"/>
      <c r="BC84" s="3"/>
      <c r="BD84" s="3"/>
      <c r="BE84" s="3"/>
      <c r="BF84" s="3"/>
      <c r="BG84" s="3"/>
      <c r="BI84" s="3"/>
      <c r="BJ84" s="3"/>
      <c r="BK84" s="3"/>
    </row>
  </sheetData>
  <sheetProtection sheet="1" objects="1" scenarios="1"/>
  <pageMargins left="0.23622047244094491" right="0.23622047244094491" top="0.74803149606299213" bottom="0.74803149606299213" header="0.31496062992125984" footer="0.31496062992125984"/>
  <pageSetup paperSize="9" scale="80" orientation="landscape" r:id="rId1"/>
  <ignoredErrors>
    <ignoredError sqref="B33:AW33 AX33:BA33 BD33 BE33:BF33 BI9:BI37" formulaRange="1"/>
    <ignoredError sqref="BF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7674-885E-4DB2-A5CE-F6A31CAEC2BE}">
  <sheetPr>
    <tabColor rgb="FF005A92"/>
  </sheetPr>
  <dimension ref="A1:DA92"/>
  <sheetViews>
    <sheetView showGridLines="0" workbookViewId="0">
      <pane xSplit="1" ySplit="4" topLeftCell="BI5" activePane="bottomRight" state="frozen"/>
      <selection pane="topRight" activeCell="B1" sqref="B1"/>
      <selection pane="bottomLeft" activeCell="A5" sqref="A5"/>
      <selection pane="bottomRight" activeCell="BQ4" sqref="BQ4"/>
    </sheetView>
  </sheetViews>
  <sheetFormatPr defaultColWidth="14.6640625" defaultRowHeight="15" customHeight="1" x14ac:dyDescent="0.3"/>
  <cols>
    <col min="1" max="1" width="60.44140625" style="44" customWidth="1"/>
    <col min="2" max="16384" width="14.6640625" style="45"/>
  </cols>
  <sheetData>
    <row r="1" spans="1:105" s="4" customFormat="1" ht="50.1" customHeight="1" x14ac:dyDescent="0.3">
      <c r="A1" s="8"/>
      <c r="BA1" s="9"/>
    </row>
    <row r="2" spans="1:105" s="49" customFormat="1" ht="15" customHeight="1" x14ac:dyDescent="0.3">
      <c r="A2" s="48" t="s">
        <v>5</v>
      </c>
    </row>
    <row r="3" spans="1:105" s="50" customFormat="1" ht="15" customHeight="1" x14ac:dyDescent="0.3">
      <c r="A3" s="48" t="s">
        <v>269</v>
      </c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O3" s="51"/>
    </row>
    <row r="4" spans="1:105" s="53" customFormat="1" ht="15" customHeight="1" x14ac:dyDescent="0.3">
      <c r="A4" s="52" t="s">
        <v>142</v>
      </c>
      <c r="B4" s="53" t="s">
        <v>143</v>
      </c>
      <c r="C4" s="53" t="s">
        <v>144</v>
      </c>
      <c r="D4" s="53" t="s">
        <v>145</v>
      </c>
      <c r="E4" s="53" t="s">
        <v>146</v>
      </c>
      <c r="F4" s="53" t="s">
        <v>147</v>
      </c>
      <c r="G4" s="53" t="s">
        <v>148</v>
      </c>
      <c r="H4" s="53" t="s">
        <v>149</v>
      </c>
      <c r="I4" s="53" t="s">
        <v>150</v>
      </c>
      <c r="J4" s="53" t="s">
        <v>151</v>
      </c>
      <c r="K4" s="53" t="s">
        <v>152</v>
      </c>
      <c r="L4" s="53" t="s">
        <v>153</v>
      </c>
      <c r="M4" s="53" t="s">
        <v>154</v>
      </c>
      <c r="N4" s="53" t="s">
        <v>155</v>
      </c>
      <c r="O4" s="53" t="s">
        <v>156</v>
      </c>
      <c r="P4" s="53" t="s">
        <v>157</v>
      </c>
      <c r="Q4" s="53" t="s">
        <v>158</v>
      </c>
      <c r="R4" s="53" t="s">
        <v>159</v>
      </c>
      <c r="S4" s="53" t="s">
        <v>160</v>
      </c>
      <c r="T4" s="53" t="s">
        <v>161</v>
      </c>
      <c r="U4" s="53" t="s">
        <v>162</v>
      </c>
      <c r="V4" s="53" t="s">
        <v>163</v>
      </c>
      <c r="W4" s="53" t="s">
        <v>164</v>
      </c>
      <c r="X4" s="53" t="s">
        <v>165</v>
      </c>
      <c r="Y4" s="53" t="s">
        <v>166</v>
      </c>
      <c r="Z4" s="53" t="s">
        <v>167</v>
      </c>
      <c r="AA4" s="53" t="s">
        <v>168</v>
      </c>
      <c r="AB4" s="53" t="s">
        <v>169</v>
      </c>
      <c r="AC4" s="53" t="s">
        <v>170</v>
      </c>
      <c r="AD4" s="53" t="s">
        <v>171</v>
      </c>
      <c r="AE4" s="53" t="s">
        <v>172</v>
      </c>
      <c r="AF4" s="53" t="s">
        <v>173</v>
      </c>
      <c r="AG4" s="53" t="s">
        <v>174</v>
      </c>
      <c r="AH4" s="53" t="s">
        <v>175</v>
      </c>
      <c r="AI4" s="53" t="s">
        <v>176</v>
      </c>
      <c r="AJ4" s="53" t="s">
        <v>177</v>
      </c>
      <c r="AK4" s="53" t="s">
        <v>178</v>
      </c>
      <c r="AL4" s="53" t="s">
        <v>179</v>
      </c>
      <c r="AM4" s="53" t="s">
        <v>180</v>
      </c>
      <c r="AN4" s="53" t="s">
        <v>181</v>
      </c>
      <c r="AO4" s="53" t="s">
        <v>182</v>
      </c>
      <c r="AP4" s="53" t="s">
        <v>183</v>
      </c>
      <c r="AQ4" s="53" t="s">
        <v>184</v>
      </c>
      <c r="AR4" s="53" t="s">
        <v>185</v>
      </c>
      <c r="AS4" s="53" t="s">
        <v>186</v>
      </c>
      <c r="AT4" s="53" t="s">
        <v>187</v>
      </c>
      <c r="AU4" s="53" t="s">
        <v>188</v>
      </c>
      <c r="AV4" s="53" t="s">
        <v>189</v>
      </c>
      <c r="AW4" s="53" t="s">
        <v>190</v>
      </c>
      <c r="AX4" s="53" t="s">
        <v>191</v>
      </c>
      <c r="AY4" s="53" t="s">
        <v>192</v>
      </c>
      <c r="AZ4" s="53" t="s">
        <v>193</v>
      </c>
      <c r="BA4" s="53" t="s">
        <v>194</v>
      </c>
      <c r="BB4" s="53" t="s">
        <v>195</v>
      </c>
      <c r="BC4" s="53" t="s">
        <v>196</v>
      </c>
      <c r="BD4" s="53" t="s">
        <v>197</v>
      </c>
      <c r="BE4" s="53" t="s">
        <v>198</v>
      </c>
      <c r="BF4" s="53" t="s">
        <v>199</v>
      </c>
      <c r="BG4" s="53" t="s">
        <v>200</v>
      </c>
      <c r="BH4" s="53" t="s">
        <v>201</v>
      </c>
      <c r="BI4" s="53" t="s">
        <v>202</v>
      </c>
      <c r="BJ4" s="53" t="s">
        <v>203</v>
      </c>
      <c r="BK4" s="53" t="s">
        <v>204</v>
      </c>
      <c r="BL4" s="53" t="s">
        <v>205</v>
      </c>
      <c r="BM4" s="53" t="s">
        <v>206</v>
      </c>
      <c r="BN4" s="53" t="s">
        <v>272</v>
      </c>
      <c r="BO4" s="53" t="s">
        <v>277</v>
      </c>
      <c r="BP4" s="53" t="s">
        <v>278</v>
      </c>
      <c r="BQ4" s="53" t="s">
        <v>279</v>
      </c>
    </row>
    <row r="5" spans="1:105" s="57" customFormat="1" ht="15" customHeight="1" x14ac:dyDescent="0.3">
      <c r="A5" s="55" t="s">
        <v>207</v>
      </c>
      <c r="B5" s="56">
        <v>696.12400000000002</v>
      </c>
      <c r="C5" s="56">
        <v>475.43400000000003</v>
      </c>
      <c r="D5" s="56">
        <v>145.13200000000001</v>
      </c>
      <c r="E5" s="56">
        <v>312.76400000000001</v>
      </c>
      <c r="F5" s="56">
        <v>482.31599999999997</v>
      </c>
      <c r="G5" s="56">
        <v>673.529</v>
      </c>
      <c r="H5" s="56">
        <v>138.74199999999999</v>
      </c>
      <c r="I5" s="56">
        <v>311.52199999999999</v>
      </c>
      <c r="J5" s="56">
        <v>479.03800000000001</v>
      </c>
      <c r="K5" s="56">
        <v>631.05399999999997</v>
      </c>
      <c r="L5" s="56">
        <v>149.721</v>
      </c>
      <c r="M5" s="56">
        <v>248.447</v>
      </c>
      <c r="N5" s="56">
        <v>403.28100000000001</v>
      </c>
      <c r="O5" s="56">
        <v>599.10500000000002</v>
      </c>
      <c r="P5" s="56">
        <v>140.315</v>
      </c>
      <c r="Q5" s="56">
        <v>291.721</v>
      </c>
      <c r="R5" s="56">
        <v>473.637</v>
      </c>
      <c r="S5" s="56">
        <v>667.423</v>
      </c>
      <c r="T5" s="56">
        <v>150.72999999999999</v>
      </c>
      <c r="U5" s="56">
        <v>294.30599999999998</v>
      </c>
      <c r="V5" s="56">
        <v>459.822</v>
      </c>
      <c r="W5" s="56">
        <v>648.61099999999999</v>
      </c>
      <c r="X5" s="56">
        <v>120.96899999999999</v>
      </c>
      <c r="Y5" s="56">
        <v>239.941</v>
      </c>
      <c r="Z5" s="56">
        <v>394.18900000000002</v>
      </c>
      <c r="AA5" s="56">
        <v>606.63199999999995</v>
      </c>
      <c r="AB5" s="56">
        <v>129.81</v>
      </c>
      <c r="AC5" s="56">
        <v>279.87299999999999</v>
      </c>
      <c r="AD5" s="56">
        <v>433.185</v>
      </c>
      <c r="AE5" s="56">
        <v>586.91700000000003</v>
      </c>
      <c r="AF5" s="56">
        <v>146.52500000000001</v>
      </c>
      <c r="AG5" s="56">
        <v>310.3</v>
      </c>
      <c r="AH5" s="56">
        <v>478.31799999999998</v>
      </c>
      <c r="AI5" s="56">
        <v>672.87300000000005</v>
      </c>
      <c r="AJ5" s="56">
        <v>132.64699999999999</v>
      </c>
      <c r="AK5" s="56">
        <v>158.119</v>
      </c>
      <c r="AL5" s="56">
        <v>205.95400000000001</v>
      </c>
      <c r="AM5" s="56">
        <v>246.74199999999996</v>
      </c>
      <c r="AN5" s="56">
        <v>120.76600000000001</v>
      </c>
      <c r="AO5" s="56">
        <v>167.85900000000001</v>
      </c>
      <c r="AP5" s="56">
        <v>246.5</v>
      </c>
      <c r="AQ5" s="56">
        <v>230.381</v>
      </c>
      <c r="AR5" s="56">
        <v>165.941</v>
      </c>
      <c r="AS5" s="56">
        <v>196.012</v>
      </c>
      <c r="AT5" s="56">
        <v>250.554</v>
      </c>
      <c r="AU5" s="56">
        <v>360.64299999999997</v>
      </c>
      <c r="AV5" s="56">
        <v>222.63</v>
      </c>
      <c r="AW5" s="56">
        <v>351.459</v>
      </c>
      <c r="AX5" s="56">
        <v>366.577</v>
      </c>
      <c r="AY5" s="56">
        <v>442.83100000000002</v>
      </c>
      <c r="AZ5" s="56">
        <v>285.33499999999998</v>
      </c>
      <c r="BA5" s="56">
        <v>372.06200000000001</v>
      </c>
      <c r="BB5" s="56">
        <v>398.69</v>
      </c>
      <c r="BC5" s="56">
        <v>536.21500000000003</v>
      </c>
      <c r="BD5" s="56">
        <v>259.15499999999997</v>
      </c>
      <c r="BE5" s="56">
        <v>308.63600000000002</v>
      </c>
      <c r="BF5" s="56">
        <v>272.79500000000002</v>
      </c>
      <c r="BG5" s="56">
        <v>386.661</v>
      </c>
      <c r="BH5" s="56">
        <v>208.51400000000001</v>
      </c>
      <c r="BI5" s="56">
        <v>295.19900000000001</v>
      </c>
      <c r="BJ5" s="56">
        <v>264.80500000000001</v>
      </c>
      <c r="BK5" s="56">
        <v>451.49299999999999</v>
      </c>
      <c r="BL5" s="56">
        <v>273.09500000000003</v>
      </c>
      <c r="BM5" s="56">
        <v>316.09500000000003</v>
      </c>
      <c r="BN5" s="56">
        <v>349.28300000000002</v>
      </c>
      <c r="BO5" s="56">
        <v>388.23899999999998</v>
      </c>
      <c r="BP5" s="56">
        <v>220.971</v>
      </c>
      <c r="BQ5" s="56">
        <v>334.77699999999999</v>
      </c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</row>
    <row r="6" spans="1:105" s="57" customFormat="1" ht="15" customHeight="1" x14ac:dyDescent="0.3">
      <c r="A6" s="58" t="s">
        <v>208</v>
      </c>
      <c r="B6" s="56">
        <v>-416.55</v>
      </c>
      <c r="C6" s="56">
        <v>-328.13799999999998</v>
      </c>
      <c r="D6" s="56">
        <v>-92.936000000000007</v>
      </c>
      <c r="E6" s="56">
        <v>-200.971</v>
      </c>
      <c r="F6" s="56">
        <v>-305.27699999999999</v>
      </c>
      <c r="G6" s="56">
        <v>-430.77600000000001</v>
      </c>
      <c r="H6" s="56">
        <v>-95.296999999999997</v>
      </c>
      <c r="I6" s="56">
        <v>-217.173</v>
      </c>
      <c r="J6" s="56">
        <v>-335.55799999999999</v>
      </c>
      <c r="K6" s="56">
        <v>-458.44200000000001</v>
      </c>
      <c r="L6" s="56">
        <v>-118.827</v>
      </c>
      <c r="M6" s="56">
        <v>-195.85499999999999</v>
      </c>
      <c r="N6" s="56">
        <v>-314.12900000000002</v>
      </c>
      <c r="O6" s="56">
        <v>-462.59699999999998</v>
      </c>
      <c r="P6" s="56">
        <v>-104.143</v>
      </c>
      <c r="Q6" s="56">
        <v>-213.15600000000001</v>
      </c>
      <c r="R6" s="56">
        <v>-343.60399999999998</v>
      </c>
      <c r="S6" s="56">
        <v>-474.15100000000001</v>
      </c>
      <c r="T6" s="56">
        <v>-107.054</v>
      </c>
      <c r="U6" s="56">
        <v>-210.89</v>
      </c>
      <c r="V6" s="56">
        <v>-338.40699999999998</v>
      </c>
      <c r="W6" s="56">
        <v>-481.18400000000003</v>
      </c>
      <c r="X6" s="56">
        <v>-94.350999999999999</v>
      </c>
      <c r="Y6" s="56">
        <v>-187.149</v>
      </c>
      <c r="Z6" s="56">
        <v>-306.988</v>
      </c>
      <c r="AA6" s="56">
        <v>-468.60500000000002</v>
      </c>
      <c r="AB6" s="56">
        <v>-103.58199999999999</v>
      </c>
      <c r="AC6" s="56">
        <v>-218.499</v>
      </c>
      <c r="AD6" s="56">
        <v>-341.08499999999998</v>
      </c>
      <c r="AE6" s="56">
        <v>-469.92099999999999</v>
      </c>
      <c r="AF6" s="56">
        <v>-110.28100000000001</v>
      </c>
      <c r="AG6" s="56">
        <v>-226.68199999999999</v>
      </c>
      <c r="AH6" s="56">
        <v>-346.13</v>
      </c>
      <c r="AI6" s="56">
        <v>-483.23599999999999</v>
      </c>
      <c r="AJ6" s="56">
        <v>-97.888000000000005</v>
      </c>
      <c r="AK6" s="56">
        <v>-116.39400000000001</v>
      </c>
      <c r="AL6" s="56">
        <v>-145.4</v>
      </c>
      <c r="AM6" s="56">
        <v>-177.40099999999995</v>
      </c>
      <c r="AN6" s="56">
        <v>-97.215000000000003</v>
      </c>
      <c r="AO6" s="56">
        <v>-124.553</v>
      </c>
      <c r="AP6" s="56">
        <v>-173.45</v>
      </c>
      <c r="AQ6" s="56">
        <v>-161.59</v>
      </c>
      <c r="AR6" s="56">
        <v>-117.658</v>
      </c>
      <c r="AS6" s="56">
        <v>-140.976</v>
      </c>
      <c r="AT6" s="56">
        <v>-171.261</v>
      </c>
      <c r="AU6" s="56">
        <v>-244.42599999999999</v>
      </c>
      <c r="AV6" s="56">
        <v>-147.16</v>
      </c>
      <c r="AW6" s="56">
        <v>-236.64</v>
      </c>
      <c r="AX6" s="56">
        <v>-251.94499999999999</v>
      </c>
      <c r="AY6" s="56">
        <v>-300.96499999999997</v>
      </c>
      <c r="AZ6" s="56">
        <v>-199.73</v>
      </c>
      <c r="BA6" s="56">
        <v>-267.09500000000003</v>
      </c>
      <c r="BB6" s="56">
        <v>-261.83300000000003</v>
      </c>
      <c r="BC6" s="56">
        <v>-354.79399999999998</v>
      </c>
      <c r="BD6" s="56">
        <v>-173.37799999999999</v>
      </c>
      <c r="BE6" s="56">
        <v>-217.089</v>
      </c>
      <c r="BF6" s="56">
        <v>-192.113</v>
      </c>
      <c r="BG6" s="56">
        <v>-277.125</v>
      </c>
      <c r="BH6" s="56">
        <v>-147.88900000000001</v>
      </c>
      <c r="BI6" s="56">
        <v>-210.917</v>
      </c>
      <c r="BJ6" s="56">
        <v>-185.554</v>
      </c>
      <c r="BK6" s="56">
        <v>-320.435</v>
      </c>
      <c r="BL6" s="56">
        <v>-206.42099999999999</v>
      </c>
      <c r="BM6" s="56">
        <v>-229.46700000000001</v>
      </c>
      <c r="BN6" s="56">
        <v>-256.63299999999998</v>
      </c>
      <c r="BO6" s="56">
        <v>-263.78399999999999</v>
      </c>
      <c r="BP6" s="56">
        <v>-165.56299999999999</v>
      </c>
      <c r="BQ6" s="56">
        <v>-255.97300000000001</v>
      </c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</row>
    <row r="7" spans="1:105" s="59" customFormat="1" ht="15" customHeight="1" x14ac:dyDescent="0.3">
      <c r="A7" s="58" t="s">
        <v>209</v>
      </c>
      <c r="B7" s="56">
        <v>279.57400000000001</v>
      </c>
      <c r="C7" s="56">
        <v>147.29599999999999</v>
      </c>
      <c r="D7" s="56">
        <v>52.195999999999998</v>
      </c>
      <c r="E7" s="56">
        <v>111.79300000000001</v>
      </c>
      <c r="F7" s="56">
        <v>177.03899999999999</v>
      </c>
      <c r="G7" s="56">
        <v>242.75299999999999</v>
      </c>
      <c r="H7" s="56">
        <v>43.445</v>
      </c>
      <c r="I7" s="56">
        <v>94.349000000000004</v>
      </c>
      <c r="J7" s="56">
        <v>143.47999999999999</v>
      </c>
      <c r="K7" s="56">
        <v>172.61199999999999</v>
      </c>
      <c r="L7" s="56">
        <v>30.893999999999998</v>
      </c>
      <c r="M7" s="56">
        <v>52.591999999999999</v>
      </c>
      <c r="N7" s="56">
        <v>89.152000000000001</v>
      </c>
      <c r="O7" s="56">
        <v>136.50800000000001</v>
      </c>
      <c r="P7" s="56">
        <v>36.171999999999997</v>
      </c>
      <c r="Q7" s="56">
        <v>78.564999999999998</v>
      </c>
      <c r="R7" s="56">
        <v>130.03299999999999</v>
      </c>
      <c r="S7" s="56">
        <v>193.27199999999999</v>
      </c>
      <c r="T7" s="56">
        <v>43.676000000000002</v>
      </c>
      <c r="U7" s="56">
        <v>83.415999999999997</v>
      </c>
      <c r="V7" s="56">
        <v>121.41500000000001</v>
      </c>
      <c r="W7" s="56">
        <v>167.42699999999999</v>
      </c>
      <c r="X7" s="56">
        <v>26.617999999999999</v>
      </c>
      <c r="Y7" s="56">
        <v>52.792000000000002</v>
      </c>
      <c r="Z7" s="56">
        <v>87.200999999999993</v>
      </c>
      <c r="AA7" s="56">
        <v>138.02699999999999</v>
      </c>
      <c r="AB7" s="56">
        <v>26.228000000000002</v>
      </c>
      <c r="AC7" s="56">
        <v>61.374000000000002</v>
      </c>
      <c r="AD7" s="56">
        <v>92.1</v>
      </c>
      <c r="AE7" s="56">
        <v>116.996</v>
      </c>
      <c r="AF7" s="56">
        <v>36.244</v>
      </c>
      <c r="AG7" s="56">
        <v>83.617999999999995</v>
      </c>
      <c r="AH7" s="56">
        <v>132.18799999999999</v>
      </c>
      <c r="AI7" s="56">
        <v>189.637</v>
      </c>
      <c r="AJ7" s="56">
        <v>34.759</v>
      </c>
      <c r="AK7" s="56">
        <v>41.725000000000001</v>
      </c>
      <c r="AL7" s="56">
        <v>60.554000000000002</v>
      </c>
      <c r="AM7" s="56">
        <v>69.34099999999998</v>
      </c>
      <c r="AN7" s="56">
        <v>23.550999999999998</v>
      </c>
      <c r="AO7" s="56">
        <v>43.305999999999997</v>
      </c>
      <c r="AP7" s="56">
        <v>73.05</v>
      </c>
      <c r="AQ7" s="56">
        <v>68.790999999999997</v>
      </c>
      <c r="AR7" s="56">
        <v>48.283000000000001</v>
      </c>
      <c r="AS7" s="56">
        <v>55.036000000000001</v>
      </c>
      <c r="AT7" s="56">
        <v>79.293000000000006</v>
      </c>
      <c r="AU7" s="56">
        <v>116.217</v>
      </c>
      <c r="AV7" s="56">
        <v>75.47</v>
      </c>
      <c r="AW7" s="56">
        <v>114.819</v>
      </c>
      <c r="AX7" s="56">
        <v>114.63200000000001</v>
      </c>
      <c r="AY7" s="56">
        <v>141.869</v>
      </c>
      <c r="AZ7" s="56">
        <v>85.605000000000004</v>
      </c>
      <c r="BA7" s="56">
        <v>104.967</v>
      </c>
      <c r="BB7" s="56">
        <v>136.857</v>
      </c>
      <c r="BC7" s="56">
        <v>181.42099999999999</v>
      </c>
      <c r="BD7" s="56">
        <v>85.777000000000001</v>
      </c>
      <c r="BE7" s="56">
        <v>91.546999999999997</v>
      </c>
      <c r="BF7" s="56">
        <v>80.682000000000002</v>
      </c>
      <c r="BG7" s="56">
        <v>109.536</v>
      </c>
      <c r="BH7" s="56">
        <v>60.625</v>
      </c>
      <c r="BI7" s="56">
        <v>84.281999999999996</v>
      </c>
      <c r="BJ7" s="56">
        <v>79.251000000000005</v>
      </c>
      <c r="BK7" s="56">
        <v>131.05799999999999</v>
      </c>
      <c r="BL7" s="56">
        <v>66.674000000000007</v>
      </c>
      <c r="BM7" s="56">
        <v>86.628</v>
      </c>
      <c r="BN7" s="56">
        <v>92.65</v>
      </c>
      <c r="BO7" s="56">
        <v>124.455</v>
      </c>
      <c r="BP7" s="56">
        <v>55.408000000000001</v>
      </c>
      <c r="BQ7" s="56">
        <v>78.804000000000002</v>
      </c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</row>
    <row r="8" spans="1:105" s="57" customFormat="1" ht="15" customHeight="1" x14ac:dyDescent="0.3">
      <c r="A8" s="58" t="s">
        <v>210</v>
      </c>
      <c r="B8" s="56">
        <v>-153.11799999999999</v>
      </c>
      <c r="C8" s="56">
        <v>-138.11500000000001</v>
      </c>
      <c r="D8" s="56">
        <v>-38.265000000000001</v>
      </c>
      <c r="E8" s="56">
        <v>-80.122</v>
      </c>
      <c r="F8" s="56">
        <v>-121.642</v>
      </c>
      <c r="G8" s="56">
        <v>-165.852</v>
      </c>
      <c r="H8" s="56">
        <v>-40.863</v>
      </c>
      <c r="I8" s="56">
        <v>-89.066999999999993</v>
      </c>
      <c r="J8" s="56">
        <v>-135.47399999999999</v>
      </c>
      <c r="K8" s="56">
        <v>-183.67599999999999</v>
      </c>
      <c r="L8" s="56">
        <v>-39.719000000000001</v>
      </c>
      <c r="M8" s="56">
        <v>-88.623000000000005</v>
      </c>
      <c r="N8" s="56">
        <v>-131.73500000000001</v>
      </c>
      <c r="O8" s="56">
        <v>-173.74299999999999</v>
      </c>
      <c r="P8" s="56">
        <v>-40.837000000000003</v>
      </c>
      <c r="Q8" s="56">
        <v>-79.840999999999994</v>
      </c>
      <c r="R8" s="56">
        <v>-121.941</v>
      </c>
      <c r="S8" s="56">
        <v>-162.995</v>
      </c>
      <c r="T8" s="56">
        <v>-39.94</v>
      </c>
      <c r="U8" s="56">
        <v>-78.369</v>
      </c>
      <c r="V8" s="56">
        <v>-117.32599999999999</v>
      </c>
      <c r="W8" s="56">
        <v>-157.84399999999999</v>
      </c>
      <c r="X8" s="56">
        <v>-36.155999999999999</v>
      </c>
      <c r="Y8" s="56">
        <v>-80.063000000000002</v>
      </c>
      <c r="Z8" s="56">
        <v>-120.809</v>
      </c>
      <c r="AA8" s="56">
        <v>-140.06899999999999</v>
      </c>
      <c r="AB8" s="56">
        <v>-38.798999999999999</v>
      </c>
      <c r="AC8" s="56">
        <v>-76.963999999999999</v>
      </c>
      <c r="AD8" s="56">
        <v>-115.649</v>
      </c>
      <c r="AE8" s="56">
        <v>-161.43</v>
      </c>
      <c r="AF8" s="56">
        <v>-32.927999999999997</v>
      </c>
      <c r="AG8" s="56">
        <v>-68</v>
      </c>
      <c r="AH8" s="56">
        <v>-102.19499999999999</v>
      </c>
      <c r="AI8" s="56">
        <v>-138.37200000000001</v>
      </c>
      <c r="AJ8" s="56">
        <v>-34.115000000000002</v>
      </c>
      <c r="AK8" s="56">
        <f>SUM(AK9:AK12)</f>
        <v>-41.613</v>
      </c>
      <c r="AL8" s="56">
        <f>SUM(AL9:AL12)</f>
        <v>-45.146999999999998</v>
      </c>
      <c r="AM8" s="56">
        <f>SUM(AM9:AM12)</f>
        <v>-39.458000000000006</v>
      </c>
      <c r="AN8" s="56">
        <v>32.892000000000003</v>
      </c>
      <c r="AO8" s="56">
        <f t="shared" ref="AO8:BD8" si="0">SUM(AO9:AO12)</f>
        <v>-44.986999999999995</v>
      </c>
      <c r="AP8" s="56">
        <f t="shared" si="0"/>
        <v>-45.716000000000001</v>
      </c>
      <c r="AQ8" s="56">
        <f t="shared" si="0"/>
        <v>-46.393999999999998</v>
      </c>
      <c r="AR8" s="56">
        <f t="shared" si="0"/>
        <v>-43.568999999999996</v>
      </c>
      <c r="AS8" s="56">
        <f t="shared" si="0"/>
        <v>-44.735999999999997</v>
      </c>
      <c r="AT8" s="56">
        <f t="shared" si="0"/>
        <v>-48.445999999999998</v>
      </c>
      <c r="AU8" s="56">
        <f t="shared" si="0"/>
        <v>-55.21</v>
      </c>
      <c r="AV8" s="56">
        <f t="shared" si="0"/>
        <v>-50.095000000000006</v>
      </c>
      <c r="AW8" s="56">
        <f t="shared" si="0"/>
        <v>-58.774000000000001</v>
      </c>
      <c r="AX8" s="56">
        <f t="shared" si="0"/>
        <v>-58.51</v>
      </c>
      <c r="AY8" s="56">
        <f t="shared" si="0"/>
        <v>-67.86</v>
      </c>
      <c r="AZ8" s="56">
        <f t="shared" si="0"/>
        <v>-57.04</v>
      </c>
      <c r="BA8" s="56">
        <f t="shared" si="0"/>
        <v>-64.622</v>
      </c>
      <c r="BB8" s="56">
        <f t="shared" si="0"/>
        <v>-58.789999999999992</v>
      </c>
      <c r="BC8" s="56">
        <f t="shared" si="0"/>
        <v>-57.24199999999999</v>
      </c>
      <c r="BD8" s="56">
        <f t="shared" si="0"/>
        <v>-46.677999999999997</v>
      </c>
      <c r="BE8" s="56">
        <v>-57.98599999999999</v>
      </c>
      <c r="BF8" s="56">
        <v>-38.269000000000005</v>
      </c>
      <c r="BG8" s="56">
        <v>-49.386000000000003</v>
      </c>
      <c r="BH8" s="56">
        <v>-37.658000000000001</v>
      </c>
      <c r="BI8" s="56">
        <v>-60.093000000000004</v>
      </c>
      <c r="BJ8" s="56">
        <v>-59.722000000000001</v>
      </c>
      <c r="BK8" s="56">
        <f t="shared" ref="BK8:BM8" si="1">SUM(BK9:BK12)</f>
        <v>-75.36</v>
      </c>
      <c r="BL8" s="56">
        <f t="shared" si="1"/>
        <v>-65.268000000000001</v>
      </c>
      <c r="BM8" s="56">
        <f t="shared" si="1"/>
        <v>-75.404999999999987</v>
      </c>
      <c r="BN8" s="56">
        <f t="shared" ref="BN8:BO8" si="2">SUM(BN9:BN12)</f>
        <v>-72.361999999999995</v>
      </c>
      <c r="BO8" s="56">
        <f t="shared" si="2"/>
        <v>-63.949000000000005</v>
      </c>
      <c r="BP8" s="56">
        <v>-34.579000000000001</v>
      </c>
      <c r="BQ8" s="56">
        <v>-42.576000000000001</v>
      </c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</row>
    <row r="9" spans="1:105" s="63" customFormat="1" ht="15" customHeight="1" x14ac:dyDescent="0.3">
      <c r="A9" s="60" t="s">
        <v>211</v>
      </c>
      <c r="B9" s="61">
        <v>-65.927000000000007</v>
      </c>
      <c r="C9" s="61">
        <v>-55.223999999999997</v>
      </c>
      <c r="D9" s="61">
        <v>-13.242000000000001</v>
      </c>
      <c r="E9" s="61">
        <v>-29.893000000000001</v>
      </c>
      <c r="F9" s="61">
        <v>-45.872999999999998</v>
      </c>
      <c r="G9" s="61">
        <v>-62.686999999999998</v>
      </c>
      <c r="H9" s="61">
        <v>-15.797000000000001</v>
      </c>
      <c r="I9" s="61">
        <v>-35.643000000000001</v>
      </c>
      <c r="J9" s="61">
        <v>-54.234000000000002</v>
      </c>
      <c r="K9" s="61">
        <v>-74.933000000000007</v>
      </c>
      <c r="L9" s="61">
        <v>-18.716999999999999</v>
      </c>
      <c r="M9" s="61">
        <v>-35.548999999999999</v>
      </c>
      <c r="N9" s="61">
        <v>-51.932000000000002</v>
      </c>
      <c r="O9" s="61">
        <v>-69.185000000000002</v>
      </c>
      <c r="P9" s="61">
        <v>-16.111999999999998</v>
      </c>
      <c r="Q9" s="61">
        <v>-34.098999999999997</v>
      </c>
      <c r="R9" s="61">
        <v>-52.488999999999997</v>
      </c>
      <c r="S9" s="61">
        <v>-72.003</v>
      </c>
      <c r="T9" s="61">
        <v>-18.425000000000001</v>
      </c>
      <c r="U9" s="61">
        <v>-35.683999999999997</v>
      </c>
      <c r="V9" s="61">
        <v>-54.19</v>
      </c>
      <c r="W9" s="61">
        <v>-72.738</v>
      </c>
      <c r="X9" s="61">
        <v>-14.25</v>
      </c>
      <c r="Y9" s="61">
        <v>-33.363</v>
      </c>
      <c r="Z9" s="61">
        <v>-51.642000000000003</v>
      </c>
      <c r="AA9" s="61">
        <v>-69.760999999999996</v>
      </c>
      <c r="AB9" s="61">
        <v>-14.978</v>
      </c>
      <c r="AC9" s="61">
        <v>-32.951000000000001</v>
      </c>
      <c r="AD9" s="61">
        <v>-52.264000000000003</v>
      </c>
      <c r="AE9" s="61">
        <v>-72.846000000000004</v>
      </c>
      <c r="AF9" s="61">
        <v>-14.659000000000001</v>
      </c>
      <c r="AG9" s="61">
        <v>-32.210999999999999</v>
      </c>
      <c r="AH9" s="61">
        <v>-49.146000000000001</v>
      </c>
      <c r="AI9" s="61">
        <v>-67.736000000000004</v>
      </c>
      <c r="AJ9" s="61">
        <v>-16.152999999999999</v>
      </c>
      <c r="AK9" s="61">
        <v>-18.053000000000001</v>
      </c>
      <c r="AL9" s="61">
        <v>-23.498000000000001</v>
      </c>
      <c r="AM9" s="61">
        <v>-22.097000000000001</v>
      </c>
      <c r="AN9" s="61">
        <v>-18.558</v>
      </c>
      <c r="AO9" s="61">
        <v>-20.88</v>
      </c>
      <c r="AP9" s="61">
        <v>-22.530999999999999</v>
      </c>
      <c r="AQ9" s="61">
        <v>-23.652000000000001</v>
      </c>
      <c r="AR9" s="61">
        <v>-19.081</v>
      </c>
      <c r="AS9" s="61">
        <v>-20.373000000000001</v>
      </c>
      <c r="AT9" s="61">
        <v>-21.745999999999999</v>
      </c>
      <c r="AU9" s="61">
        <v>-29.855</v>
      </c>
      <c r="AV9" s="61">
        <v>-22.393000000000001</v>
      </c>
      <c r="AW9" s="61">
        <v>-27.922999999999998</v>
      </c>
      <c r="AX9" s="61">
        <v>-26.943000000000001</v>
      </c>
      <c r="AY9" s="61">
        <v>-33.634999999999998</v>
      </c>
      <c r="AZ9" s="61">
        <v>-25.587</v>
      </c>
      <c r="BA9" s="61">
        <v>-32.414000000000001</v>
      </c>
      <c r="BB9" s="61">
        <v>-34.180999999999997</v>
      </c>
      <c r="BC9" s="61">
        <v>-33.573999999999998</v>
      </c>
      <c r="BD9" s="61">
        <v>-25.587</v>
      </c>
      <c r="BE9" s="61">
        <v>-28.914999999999999</v>
      </c>
      <c r="BF9" s="61">
        <v>-27.896000000000001</v>
      </c>
      <c r="BG9" s="61">
        <v>-29.154</v>
      </c>
      <c r="BH9" s="61">
        <v>-23.399000000000001</v>
      </c>
      <c r="BI9" s="61">
        <v>-30.2</v>
      </c>
      <c r="BJ9" s="61">
        <v>-31.776</v>
      </c>
      <c r="BK9" s="61">
        <v>-33.515000000000001</v>
      </c>
      <c r="BL9" s="61">
        <v>-28.681999999999999</v>
      </c>
      <c r="BM9" s="61">
        <v>-34.183999999999997</v>
      </c>
      <c r="BN9" s="61">
        <v>-36.183</v>
      </c>
      <c r="BO9" s="61">
        <v>-36.039000000000001</v>
      </c>
      <c r="BP9" s="61">
        <v>-28.401</v>
      </c>
      <c r="BQ9" s="61">
        <v>-33.603000000000002</v>
      </c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</row>
    <row r="10" spans="1:105" s="63" customFormat="1" ht="15" customHeight="1" x14ac:dyDescent="0.3">
      <c r="A10" s="60" t="s">
        <v>212</v>
      </c>
      <c r="B10" s="61">
        <v>-108.18</v>
      </c>
      <c r="C10" s="61">
        <v>-89.841999999999999</v>
      </c>
      <c r="D10" s="61">
        <v>-25.084</v>
      </c>
      <c r="E10" s="61">
        <v>-51.798000000000002</v>
      </c>
      <c r="F10" s="61">
        <v>-77.694000000000003</v>
      </c>
      <c r="G10" s="61">
        <v>-105.64400000000001</v>
      </c>
      <c r="H10" s="61">
        <v>-25.117999999999999</v>
      </c>
      <c r="I10" s="61">
        <v>-53.436</v>
      </c>
      <c r="J10" s="61">
        <v>-81.322999999999993</v>
      </c>
      <c r="K10" s="61">
        <v>-109.747</v>
      </c>
      <c r="L10" s="61">
        <v>-29.135000000000002</v>
      </c>
      <c r="M10" s="61">
        <v>-61.436</v>
      </c>
      <c r="N10" s="61">
        <v>-89.234999999999999</v>
      </c>
      <c r="O10" s="61">
        <v>-112.75700000000001</v>
      </c>
      <c r="P10" s="61">
        <v>-24.922000000000001</v>
      </c>
      <c r="Q10" s="61">
        <v>-45.819000000000003</v>
      </c>
      <c r="R10" s="61">
        <v>-69.634</v>
      </c>
      <c r="S10" s="61">
        <v>-91.745999999999995</v>
      </c>
      <c r="T10" s="61">
        <v>-22.975000000000001</v>
      </c>
      <c r="U10" s="61">
        <v>-46.03</v>
      </c>
      <c r="V10" s="61">
        <v>-67.622</v>
      </c>
      <c r="W10" s="61">
        <v>-90.058999999999997</v>
      </c>
      <c r="X10" s="61">
        <v>-22.452000000000002</v>
      </c>
      <c r="Y10" s="61">
        <v>-46.32</v>
      </c>
      <c r="Z10" s="61">
        <v>-67.75</v>
      </c>
      <c r="AA10" s="61">
        <v>-91.674999999999997</v>
      </c>
      <c r="AB10" s="61">
        <v>-24.481999999999999</v>
      </c>
      <c r="AC10" s="61">
        <v>-45.136000000000003</v>
      </c>
      <c r="AD10" s="61">
        <v>-65.260000000000005</v>
      </c>
      <c r="AE10" s="61">
        <v>-89.313999999999993</v>
      </c>
      <c r="AF10" s="61">
        <v>-18.411000000000001</v>
      </c>
      <c r="AG10" s="61">
        <v>-38.131</v>
      </c>
      <c r="AH10" s="61">
        <v>-56.100999999999999</v>
      </c>
      <c r="AI10" s="61">
        <v>-75.73</v>
      </c>
      <c r="AJ10" s="61">
        <v>-18.706</v>
      </c>
      <c r="AK10" s="61">
        <v>-22.190999999999999</v>
      </c>
      <c r="AL10" s="61">
        <v>-21.954000000000001</v>
      </c>
      <c r="AM10" s="61">
        <v>-21.674000000000007</v>
      </c>
      <c r="AN10" s="61">
        <v>-23.693000000000001</v>
      </c>
      <c r="AO10" s="61">
        <v>-24.591999999999999</v>
      </c>
      <c r="AP10" s="61">
        <v>-23.814</v>
      </c>
      <c r="AQ10" s="61">
        <v>-25.814</v>
      </c>
      <c r="AR10" s="61">
        <v>-24.242999999999999</v>
      </c>
      <c r="AS10" s="61">
        <v>-25.234000000000002</v>
      </c>
      <c r="AT10" s="61">
        <v>-27.658000000000001</v>
      </c>
      <c r="AU10" s="61">
        <v>-31.074999999999999</v>
      </c>
      <c r="AV10" s="61">
        <v>-29.605</v>
      </c>
      <c r="AW10" s="61">
        <v>-32.356999999999999</v>
      </c>
      <c r="AX10" s="61">
        <v>-32.843000000000004</v>
      </c>
      <c r="AY10" s="64">
        <v>-34.49</v>
      </c>
      <c r="AZ10" s="61">
        <v>-32.478999999999999</v>
      </c>
      <c r="BA10" s="61">
        <v>-32.834000000000003</v>
      </c>
      <c r="BB10" s="61">
        <v>-35.073999999999998</v>
      </c>
      <c r="BC10" s="61">
        <v>-38.470999999999997</v>
      </c>
      <c r="BD10" s="61">
        <v>-22.117000000000001</v>
      </c>
      <c r="BE10" s="61">
        <v>-37.326999999999998</v>
      </c>
      <c r="BF10" s="61">
        <v>-34.378</v>
      </c>
      <c r="BG10" s="61">
        <v>-39.329000000000001</v>
      </c>
      <c r="BH10" s="61">
        <v>-23.86</v>
      </c>
      <c r="BI10" s="61">
        <v>-36.042000000000002</v>
      </c>
      <c r="BJ10" s="61">
        <v>-38.726999999999997</v>
      </c>
      <c r="BK10" s="61">
        <v>-43.484999999999999</v>
      </c>
      <c r="BL10" s="61">
        <v>-38.015000000000001</v>
      </c>
      <c r="BM10" s="61">
        <v>-41.957000000000001</v>
      </c>
      <c r="BN10" s="61">
        <v>-38.475999999999999</v>
      </c>
      <c r="BO10" s="61">
        <v>-41.01</v>
      </c>
      <c r="BP10" s="61">
        <v>-7.87</v>
      </c>
      <c r="BQ10" s="61">
        <v>-8.6969999999999992</v>
      </c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</row>
    <row r="11" spans="1:105" s="63" customFormat="1" ht="15" customHeight="1" x14ac:dyDescent="0.3">
      <c r="A11" s="60" t="s">
        <v>213</v>
      </c>
      <c r="B11" s="61">
        <v>20.989000000000001</v>
      </c>
      <c r="C11" s="61">
        <v>6.9509999999999996</v>
      </c>
      <c r="D11" s="61">
        <v>6.0999999999999999E-2</v>
      </c>
      <c r="E11" s="61">
        <v>1.569</v>
      </c>
      <c r="F11" s="61">
        <v>1.925</v>
      </c>
      <c r="G11" s="61">
        <v>2.4790000000000001</v>
      </c>
      <c r="H11" s="61">
        <v>5.1999999999999998E-2</v>
      </c>
      <c r="I11" s="61">
        <v>1.2E-2</v>
      </c>
      <c r="J11" s="61">
        <v>8.3000000000000004E-2</v>
      </c>
      <c r="K11" s="61">
        <v>1.004</v>
      </c>
      <c r="L11" s="61">
        <v>8.1329999999999991</v>
      </c>
      <c r="M11" s="61">
        <v>8.3620000000000001</v>
      </c>
      <c r="N11" s="61">
        <v>9.4320000000000004</v>
      </c>
      <c r="O11" s="61">
        <v>8.1989999999999998</v>
      </c>
      <c r="P11" s="61">
        <v>0.19700000000000001</v>
      </c>
      <c r="Q11" s="61">
        <v>7.6999999999999999E-2</v>
      </c>
      <c r="R11" s="61">
        <v>0.182</v>
      </c>
      <c r="S11" s="61">
        <v>0.754</v>
      </c>
      <c r="T11" s="61">
        <v>1.46</v>
      </c>
      <c r="U11" s="61">
        <v>3.3450000000000002</v>
      </c>
      <c r="V11" s="61">
        <v>4.4859999999999998</v>
      </c>
      <c r="W11" s="61">
        <v>4.9530000000000003</v>
      </c>
      <c r="X11" s="61">
        <v>0.54600000000000004</v>
      </c>
      <c r="Y11" s="61">
        <v>-0.38</v>
      </c>
      <c r="Z11" s="61">
        <v>-1.417</v>
      </c>
      <c r="AA11" s="61">
        <v>21.367000000000001</v>
      </c>
      <c r="AB11" s="61">
        <v>0.66100000000000003</v>
      </c>
      <c r="AC11" s="61">
        <v>1.123</v>
      </c>
      <c r="AD11" s="61">
        <v>0</v>
      </c>
      <c r="AE11" s="61">
        <v>0.73</v>
      </c>
      <c r="AF11" s="61">
        <v>0.14199999999999999</v>
      </c>
      <c r="AG11" s="61">
        <v>2.3420000000000001</v>
      </c>
      <c r="AH11" s="61">
        <v>0</v>
      </c>
      <c r="AI11" s="61">
        <v>5.0940000000000003</v>
      </c>
      <c r="AJ11" s="61">
        <v>0.74399999999999999</v>
      </c>
      <c r="AK11" s="61">
        <v>-1.369</v>
      </c>
      <c r="AL11" s="61">
        <v>0.30499999999999999</v>
      </c>
      <c r="AM11" s="61">
        <v>4.3129999999999997</v>
      </c>
      <c r="AN11" s="61">
        <v>75.143000000000001</v>
      </c>
      <c r="AO11" s="61">
        <v>0.48499999999999999</v>
      </c>
      <c r="AP11" s="61">
        <v>0.629</v>
      </c>
      <c r="AQ11" s="61">
        <v>3.0720000000000001</v>
      </c>
      <c r="AR11" s="61">
        <v>-0.245</v>
      </c>
      <c r="AS11" s="61">
        <v>0.871</v>
      </c>
      <c r="AT11" s="61">
        <v>0.95799999999999996</v>
      </c>
      <c r="AU11" s="61">
        <v>5.72</v>
      </c>
      <c r="AV11" s="61">
        <v>1.903</v>
      </c>
      <c r="AW11" s="61">
        <v>1.506</v>
      </c>
      <c r="AX11" s="61">
        <v>1.276</v>
      </c>
      <c r="AY11" s="61">
        <v>0.26500000000000001</v>
      </c>
      <c r="AZ11" s="61">
        <v>1.026</v>
      </c>
      <c r="BA11" s="61">
        <v>0.626</v>
      </c>
      <c r="BB11" s="61">
        <v>10.465</v>
      </c>
      <c r="BC11" s="61">
        <v>14.803000000000001</v>
      </c>
      <c r="BD11" s="61">
        <v>1.026</v>
      </c>
      <c r="BE11" s="61">
        <v>8.2560000000000002</v>
      </c>
      <c r="BF11" s="61">
        <v>24.004999999999999</v>
      </c>
      <c r="BG11" s="61">
        <v>19.097000000000001</v>
      </c>
      <c r="BH11" s="61">
        <v>9.6010000000000009</v>
      </c>
      <c r="BI11" s="61">
        <v>6.149</v>
      </c>
      <c r="BJ11" s="61">
        <v>10.781000000000001</v>
      </c>
      <c r="BK11" s="61">
        <v>1.64</v>
      </c>
      <c r="BL11" s="61">
        <v>1.429</v>
      </c>
      <c r="BM11" s="61">
        <v>0.73599999999999999</v>
      </c>
      <c r="BN11" s="61">
        <v>2.2970000000000002</v>
      </c>
      <c r="BO11" s="61">
        <v>13.1</v>
      </c>
      <c r="BP11" s="61">
        <v>1.6919999999999999</v>
      </c>
      <c r="BQ11" s="61">
        <v>-0.27600000000000002</v>
      </c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</row>
    <row r="12" spans="1:105" s="63" customFormat="1" ht="15" customHeight="1" x14ac:dyDescent="0.3">
      <c r="A12" s="60" t="s">
        <v>214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1.875</v>
      </c>
      <c r="AE12" s="61">
        <v>0</v>
      </c>
      <c r="AF12" s="61">
        <v>0</v>
      </c>
      <c r="AG12" s="61">
        <v>0</v>
      </c>
      <c r="AH12" s="61">
        <v>3.052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f>0</f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</row>
    <row r="13" spans="1:105" s="57" customFormat="1" ht="15" customHeight="1" x14ac:dyDescent="0.3">
      <c r="A13" s="58" t="s">
        <v>215</v>
      </c>
      <c r="B13" s="56">
        <v>126.456</v>
      </c>
      <c r="C13" s="56">
        <v>9.1809999999999992</v>
      </c>
      <c r="D13" s="56">
        <v>13.930999999999999</v>
      </c>
      <c r="E13" s="56">
        <v>31.670999999999999</v>
      </c>
      <c r="F13" s="56">
        <v>55.396999999999998</v>
      </c>
      <c r="G13" s="56">
        <v>76.900999999999996</v>
      </c>
      <c r="H13" s="56">
        <v>2.5819999999999999</v>
      </c>
      <c r="I13" s="56">
        <v>5.282</v>
      </c>
      <c r="J13" s="56">
        <v>8.0060000000000002</v>
      </c>
      <c r="K13" s="56">
        <v>-11.064</v>
      </c>
      <c r="L13" s="56">
        <v>-8.8249999999999993</v>
      </c>
      <c r="M13" s="56">
        <v>-36.030999999999999</v>
      </c>
      <c r="N13" s="56">
        <v>-42.582999999999998</v>
      </c>
      <c r="O13" s="56">
        <v>-37.234999999999999</v>
      </c>
      <c r="P13" s="56">
        <v>-4.665</v>
      </c>
      <c r="Q13" s="56">
        <v>-1.276</v>
      </c>
      <c r="R13" s="56">
        <v>8.0920000000000005</v>
      </c>
      <c r="S13" s="56">
        <v>30.277000000000001</v>
      </c>
      <c r="T13" s="56">
        <v>3.7360000000000002</v>
      </c>
      <c r="U13" s="56">
        <v>5.0469999999999997</v>
      </c>
      <c r="V13" s="56">
        <v>4.0890000000000004</v>
      </c>
      <c r="W13" s="56">
        <v>9.5830000000000002</v>
      </c>
      <c r="X13" s="56">
        <v>-9.5380000000000003</v>
      </c>
      <c r="Y13" s="56">
        <v>-27.271000000000001</v>
      </c>
      <c r="Z13" s="56">
        <v>-33.607999999999997</v>
      </c>
      <c r="AA13" s="56">
        <v>-2.0419999999999998</v>
      </c>
      <c r="AB13" s="56">
        <v>-12.571</v>
      </c>
      <c r="AC13" s="56">
        <v>-15.59</v>
      </c>
      <c r="AD13" s="56">
        <v>-23.548999999999999</v>
      </c>
      <c r="AE13" s="56">
        <v>-44.433999999999997</v>
      </c>
      <c r="AF13" s="56">
        <v>3.3159999999999998</v>
      </c>
      <c r="AG13" s="56">
        <v>15.618</v>
      </c>
      <c r="AH13" s="56">
        <v>29.992999999999999</v>
      </c>
      <c r="AI13" s="56">
        <v>51.265000000000001</v>
      </c>
      <c r="AJ13" s="56">
        <v>0.64400000000000002</v>
      </c>
      <c r="AK13" s="56">
        <v>0.112</v>
      </c>
      <c r="AL13" s="56">
        <v>15.407</v>
      </c>
      <c r="AM13" s="56">
        <v>29.885000000000002</v>
      </c>
      <c r="AN13" s="56">
        <v>56.442999999999998</v>
      </c>
      <c r="AO13" s="56">
        <v>-1.681</v>
      </c>
      <c r="AP13" s="56">
        <v>27.334</v>
      </c>
      <c r="AQ13" s="56">
        <v>22.396999999999998</v>
      </c>
      <c r="AR13" s="56">
        <v>4.7140000000000004</v>
      </c>
      <c r="AS13" s="56">
        <v>10.3</v>
      </c>
      <c r="AT13" s="56">
        <v>30.847000000000001</v>
      </c>
      <c r="AU13" s="56">
        <v>61.006999999999998</v>
      </c>
      <c r="AV13" s="56">
        <v>25.375</v>
      </c>
      <c r="AW13" s="56">
        <v>56.045000000000002</v>
      </c>
      <c r="AX13" s="56">
        <v>56.122</v>
      </c>
      <c r="AY13" s="56">
        <v>74.009</v>
      </c>
      <c r="AZ13" s="56">
        <v>28.565000000000001</v>
      </c>
      <c r="BA13" s="56">
        <v>40.344999999999999</v>
      </c>
      <c r="BB13" s="56">
        <v>78.066999999999993</v>
      </c>
      <c r="BC13" s="56">
        <v>124.179</v>
      </c>
      <c r="BD13" s="56">
        <v>37.045000000000002</v>
      </c>
      <c r="BE13" s="56">
        <v>33.561</v>
      </c>
      <c r="BF13" s="56">
        <v>42.412999999999997</v>
      </c>
      <c r="BG13" s="56">
        <v>60.15</v>
      </c>
      <c r="BH13" s="56">
        <v>13.204000000000001</v>
      </c>
      <c r="BI13" s="56">
        <v>24.189</v>
      </c>
      <c r="BJ13" s="56">
        <v>19.529</v>
      </c>
      <c r="BK13" s="56">
        <v>55.698</v>
      </c>
      <c r="BL13" s="56">
        <v>1.4059999999999999</v>
      </c>
      <c r="BM13" s="56">
        <v>11.223000000000001</v>
      </c>
      <c r="BN13" s="56">
        <v>20.288</v>
      </c>
      <c r="BO13" s="56">
        <v>60.506</v>
      </c>
      <c r="BP13" s="56">
        <v>-9.8439999999999994</v>
      </c>
      <c r="BQ13" s="56">
        <v>6.6109999999999998</v>
      </c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</row>
    <row r="14" spans="1:105" s="57" customFormat="1" ht="15" customHeight="1" x14ac:dyDescent="0.3">
      <c r="A14" s="58" t="s">
        <v>216</v>
      </c>
      <c r="B14" s="56">
        <v>35.302999999999997</v>
      </c>
      <c r="C14" s="56">
        <v>5.3550000000000004</v>
      </c>
      <c r="D14" s="56">
        <v>-3.0760000000000001</v>
      </c>
      <c r="E14" s="56">
        <v>-3.0649999999999999</v>
      </c>
      <c r="F14" s="56">
        <v>5.5030000000000001</v>
      </c>
      <c r="G14" s="56">
        <v>4.2469999999999999</v>
      </c>
      <c r="H14" s="56">
        <v>2.7290000000000001</v>
      </c>
      <c r="I14" s="56">
        <v>6.0590000000000002</v>
      </c>
      <c r="J14" s="56">
        <v>10.861000000000001</v>
      </c>
      <c r="K14" s="56">
        <v>10.836</v>
      </c>
      <c r="L14" s="56">
        <v>-8.5000000000000006E-2</v>
      </c>
      <c r="M14" s="56">
        <v>3.8319999999999999</v>
      </c>
      <c r="N14" s="56">
        <v>1.4370000000000001</v>
      </c>
      <c r="O14" s="56">
        <v>-1.853</v>
      </c>
      <c r="P14" s="56">
        <v>-3.161</v>
      </c>
      <c r="Q14" s="56">
        <v>-0.91</v>
      </c>
      <c r="R14" s="56">
        <v>0.56000000000000005</v>
      </c>
      <c r="S14" s="56">
        <v>4.2329999999999997</v>
      </c>
      <c r="T14" s="56">
        <v>-0.44900000000000001</v>
      </c>
      <c r="U14" s="56">
        <v>-2.1150000000000002</v>
      </c>
      <c r="V14" s="56">
        <v>0.216</v>
      </c>
      <c r="W14" s="56">
        <v>2.7480000000000002</v>
      </c>
      <c r="X14" s="56">
        <v>6.61</v>
      </c>
      <c r="Y14" s="56">
        <v>5.7279999999999998</v>
      </c>
      <c r="Z14" s="56">
        <v>12.347</v>
      </c>
      <c r="AA14" s="56">
        <v>10.897</v>
      </c>
      <c r="AB14" s="56">
        <v>-1.3260000000000001</v>
      </c>
      <c r="AC14" s="56">
        <v>-3.714</v>
      </c>
      <c r="AD14" s="56">
        <v>-2.17</v>
      </c>
      <c r="AE14" s="56">
        <v>-3.7829999999999999</v>
      </c>
      <c r="AF14" s="56">
        <v>-0.51700000000000002</v>
      </c>
      <c r="AG14" s="56">
        <v>3.42</v>
      </c>
      <c r="AH14" s="56">
        <v>2.4620000000000002</v>
      </c>
      <c r="AI14" s="56">
        <v>3.8279999999999998</v>
      </c>
      <c r="AJ14" s="56">
        <v>1.181</v>
      </c>
      <c r="AK14" s="56">
        <f>SUM(AK15:AK16)</f>
        <v>37.634999999999998</v>
      </c>
      <c r="AL14" s="56">
        <f t="shared" ref="AL14:AM14" si="3">SUM(AL15:AL16)</f>
        <v>-2.0000000000000018E-3</v>
      </c>
      <c r="AM14" s="56">
        <f t="shared" si="3"/>
        <v>2.3089999999999988</v>
      </c>
      <c r="AN14" s="56">
        <v>61.354999999999997</v>
      </c>
      <c r="AO14" s="56">
        <f t="shared" ref="AO14:BD14" si="4">SUM(AO15:AO16)</f>
        <v>-2.4729999999999999</v>
      </c>
      <c r="AP14" s="56">
        <f t="shared" si="4"/>
        <v>1.6</v>
      </c>
      <c r="AQ14" s="56">
        <f t="shared" si="4"/>
        <v>1.117</v>
      </c>
      <c r="AR14" s="56">
        <f t="shared" si="4"/>
        <v>26.085999999999999</v>
      </c>
      <c r="AS14" s="56">
        <f t="shared" si="4"/>
        <v>2.3949999999999996</v>
      </c>
      <c r="AT14" s="56">
        <f t="shared" si="4"/>
        <v>0.43899999999999995</v>
      </c>
      <c r="AU14" s="56">
        <f t="shared" si="4"/>
        <v>33.356999999999999</v>
      </c>
      <c r="AV14" s="56">
        <f t="shared" si="4"/>
        <v>0.12400000000000011</v>
      </c>
      <c r="AW14" s="56">
        <f t="shared" si="4"/>
        <v>2.2279999999999998</v>
      </c>
      <c r="AX14" s="56">
        <f t="shared" si="4"/>
        <v>1.569</v>
      </c>
      <c r="AY14" s="56">
        <f t="shared" si="4"/>
        <v>-2.2029999999999994</v>
      </c>
      <c r="AZ14" s="56">
        <f>SUM(AZ15:AZ16)</f>
        <v>9.2119999999999997</v>
      </c>
      <c r="BA14" s="56">
        <f t="shared" si="4"/>
        <v>-2.2239999999999998</v>
      </c>
      <c r="BB14" s="56">
        <f t="shared" si="4"/>
        <v>4.9119999999999999</v>
      </c>
      <c r="BC14" s="56">
        <f t="shared" si="4"/>
        <v>-3.9489999999999998</v>
      </c>
      <c r="BD14" s="56">
        <f t="shared" si="4"/>
        <v>4.3030000000000008</v>
      </c>
      <c r="BE14" s="56">
        <v>0.54600000000000026</v>
      </c>
      <c r="BF14" s="56">
        <v>4.4419999999999993</v>
      </c>
      <c r="BG14" s="56">
        <v>0.38100000000000023</v>
      </c>
      <c r="BH14" s="56">
        <v>3.0089999999999995</v>
      </c>
      <c r="BI14" s="56">
        <f>SUM(BI15:BI16)</f>
        <v>7.0280000000000005</v>
      </c>
      <c r="BJ14" s="56">
        <v>1.0119999999999996</v>
      </c>
      <c r="BK14" s="56">
        <f t="shared" ref="BK14:BM14" si="5">SUM(BK15:BK16)</f>
        <v>-2.3490000000000002</v>
      </c>
      <c r="BL14" s="56">
        <f t="shared" si="5"/>
        <v>5.5149999999999997</v>
      </c>
      <c r="BM14" s="56">
        <f t="shared" si="5"/>
        <v>3.3589999999999991</v>
      </c>
      <c r="BN14" s="56">
        <f t="shared" ref="BN14:BO14" si="6">SUM(BN15:BN16)</f>
        <v>12.023</v>
      </c>
      <c r="BO14" s="56">
        <f t="shared" si="6"/>
        <v>-6.6520000000000001</v>
      </c>
      <c r="BP14" s="56">
        <v>12.967000000000001</v>
      </c>
      <c r="BQ14" s="56">
        <v>8.1589999999999989</v>
      </c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</row>
    <row r="15" spans="1:105" s="63" customFormat="1" ht="15" customHeight="1" x14ac:dyDescent="0.3">
      <c r="A15" s="60" t="s">
        <v>217</v>
      </c>
      <c r="B15" s="61">
        <v>36.950000000000003</v>
      </c>
      <c r="C15" s="61">
        <v>18.206</v>
      </c>
      <c r="D15" s="61">
        <v>6.423</v>
      </c>
      <c r="E15" s="61">
        <v>10.097</v>
      </c>
      <c r="F15" s="61">
        <v>22.481000000000002</v>
      </c>
      <c r="G15" s="61">
        <v>26.05</v>
      </c>
      <c r="H15" s="61">
        <v>5.5570000000000004</v>
      </c>
      <c r="I15" s="61">
        <v>12.396000000000001</v>
      </c>
      <c r="J15" s="61">
        <v>19.638000000000002</v>
      </c>
      <c r="K15" s="61">
        <v>25.382999999999999</v>
      </c>
      <c r="L15" s="61">
        <v>4.7080000000000002</v>
      </c>
      <c r="M15" s="61">
        <v>14.137</v>
      </c>
      <c r="N15" s="61">
        <v>17.132999999999999</v>
      </c>
      <c r="O15" s="61">
        <v>21.042999999999999</v>
      </c>
      <c r="P15" s="61">
        <v>3.8759999999999999</v>
      </c>
      <c r="Q15" s="61">
        <v>7.6689999999999996</v>
      </c>
      <c r="R15" s="61">
        <v>10.867000000000001</v>
      </c>
      <c r="S15" s="61">
        <v>19.041</v>
      </c>
      <c r="T15" s="61">
        <v>4.125</v>
      </c>
      <c r="U15" s="61">
        <v>10.172000000000001</v>
      </c>
      <c r="V15" s="61">
        <v>12.849</v>
      </c>
      <c r="W15" s="61">
        <v>14.403</v>
      </c>
      <c r="X15" s="61">
        <v>6.1369999999999996</v>
      </c>
      <c r="Y15" s="61">
        <v>11.012</v>
      </c>
      <c r="Z15" s="61">
        <v>14.734</v>
      </c>
      <c r="AA15" s="61">
        <v>19.212</v>
      </c>
      <c r="AB15" s="61">
        <v>4.1920000000000002</v>
      </c>
      <c r="AC15" s="61">
        <v>10.122</v>
      </c>
      <c r="AD15" s="61">
        <v>15.833</v>
      </c>
      <c r="AE15" s="61">
        <v>20.773</v>
      </c>
      <c r="AF15" s="61">
        <v>4.2850000000000001</v>
      </c>
      <c r="AG15" s="61">
        <v>8.7289999999999992</v>
      </c>
      <c r="AH15" s="61">
        <v>12.827</v>
      </c>
      <c r="AI15" s="61">
        <v>15.821999999999999</v>
      </c>
      <c r="AJ15" s="61">
        <v>3.4780000000000002</v>
      </c>
      <c r="AK15" s="61">
        <v>36.792999999999999</v>
      </c>
      <c r="AL15" s="61">
        <v>1.3160000000000001</v>
      </c>
      <c r="AM15" s="61">
        <v>2.1529999999999987</v>
      </c>
      <c r="AN15" s="61">
        <v>63.825000000000003</v>
      </c>
      <c r="AO15" s="61">
        <v>-0.51</v>
      </c>
      <c r="AP15" s="61">
        <v>3.3250000000000002</v>
      </c>
      <c r="AQ15" s="61">
        <v>3.302</v>
      </c>
      <c r="AR15" s="61">
        <v>27.292999999999999</v>
      </c>
      <c r="AS15" s="61">
        <v>2.6389999999999998</v>
      </c>
      <c r="AT15" s="61">
        <v>1.099</v>
      </c>
      <c r="AU15" s="61">
        <v>38.497999999999998</v>
      </c>
      <c r="AV15" s="61">
        <v>2.1459999999999999</v>
      </c>
      <c r="AW15" s="61">
        <v>2.609</v>
      </c>
      <c r="AX15" s="61">
        <v>4.8689999999999998</v>
      </c>
      <c r="AY15" s="61">
        <v>2.7080000000000002</v>
      </c>
      <c r="AZ15" s="61">
        <v>3.64</v>
      </c>
      <c r="BA15" s="61">
        <v>3.8420000000000001</v>
      </c>
      <c r="BB15" s="61">
        <v>6.0069999999999997</v>
      </c>
      <c r="BC15" s="61">
        <v>5.5860000000000003</v>
      </c>
      <c r="BD15" s="61">
        <v>9.7910000000000004</v>
      </c>
      <c r="BE15" s="61">
        <v>7.2229999999999999</v>
      </c>
      <c r="BF15" s="61">
        <v>9.2249999999999996</v>
      </c>
      <c r="BG15" s="61">
        <v>8.7270000000000003</v>
      </c>
      <c r="BH15" s="61">
        <v>7.5659999999999998</v>
      </c>
      <c r="BI15" s="61">
        <v>9.2840000000000007</v>
      </c>
      <c r="BJ15" s="61">
        <v>6.6609999999999996</v>
      </c>
      <c r="BK15" s="61">
        <v>6.6020000000000003</v>
      </c>
      <c r="BL15" s="61">
        <v>10.007</v>
      </c>
      <c r="BM15" s="61">
        <v>9.0139999999999993</v>
      </c>
      <c r="BN15" s="61">
        <v>17.824999999999999</v>
      </c>
      <c r="BO15" s="61">
        <v>5.0049999999999999</v>
      </c>
      <c r="BP15" s="61">
        <v>15.204000000000001</v>
      </c>
      <c r="BQ15" s="61">
        <v>13.507999999999999</v>
      </c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</row>
    <row r="16" spans="1:105" s="63" customFormat="1" ht="15" customHeight="1" x14ac:dyDescent="0.3">
      <c r="A16" s="60" t="s">
        <v>218</v>
      </c>
      <c r="B16" s="61">
        <v>-1.647</v>
      </c>
      <c r="C16" s="61">
        <v>-12.851000000000001</v>
      </c>
      <c r="D16" s="61">
        <v>-9.4990000000000006</v>
      </c>
      <c r="E16" s="61">
        <v>-13.162000000000001</v>
      </c>
      <c r="F16" s="61">
        <v>-16.978000000000002</v>
      </c>
      <c r="G16" s="61">
        <v>-21.803000000000001</v>
      </c>
      <c r="H16" s="61">
        <v>-2.8279999999999998</v>
      </c>
      <c r="I16" s="61">
        <v>-6.3369999999999997</v>
      </c>
      <c r="J16" s="61">
        <v>-8.7769999999999992</v>
      </c>
      <c r="K16" s="61">
        <v>-14.547000000000001</v>
      </c>
      <c r="L16" s="61">
        <v>-4.7930000000000001</v>
      </c>
      <c r="M16" s="61">
        <v>-10.305</v>
      </c>
      <c r="N16" s="61">
        <v>-15.696</v>
      </c>
      <c r="O16" s="61">
        <v>-22.896000000000001</v>
      </c>
      <c r="P16" s="61">
        <v>-7.0369999999999999</v>
      </c>
      <c r="Q16" s="61">
        <v>-8.5790000000000006</v>
      </c>
      <c r="R16" s="61">
        <v>-10.307</v>
      </c>
      <c r="S16" s="61">
        <v>-14.808</v>
      </c>
      <c r="T16" s="61">
        <v>-4.5739999999999998</v>
      </c>
      <c r="U16" s="61">
        <v>-12.287000000000001</v>
      </c>
      <c r="V16" s="61">
        <v>-12.632999999999999</v>
      </c>
      <c r="W16" s="61">
        <v>-11.654999999999999</v>
      </c>
      <c r="X16" s="61">
        <v>0.47299999999999998</v>
      </c>
      <c r="Y16" s="61">
        <v>-5.2839999999999998</v>
      </c>
      <c r="Z16" s="61">
        <v>-2.387</v>
      </c>
      <c r="AA16" s="61">
        <v>-8.3149999999999995</v>
      </c>
      <c r="AB16" s="61">
        <v>-5.5179999999999998</v>
      </c>
      <c r="AC16" s="61">
        <v>-13.836</v>
      </c>
      <c r="AD16" s="61">
        <v>-18.003</v>
      </c>
      <c r="AE16" s="61">
        <v>-24.556000000000001</v>
      </c>
      <c r="AF16" s="61">
        <v>-4.8019999999999996</v>
      </c>
      <c r="AG16" s="61">
        <v>-5.3090000000000002</v>
      </c>
      <c r="AH16" s="61">
        <v>-10.365</v>
      </c>
      <c r="AI16" s="61">
        <v>-11.994</v>
      </c>
      <c r="AJ16" s="61">
        <v>-2.2970000000000002</v>
      </c>
      <c r="AK16" s="61">
        <v>0.84199999999999997</v>
      </c>
      <c r="AL16" s="61">
        <v>-1.3180000000000001</v>
      </c>
      <c r="AM16" s="61">
        <v>0.15600000000000014</v>
      </c>
      <c r="AN16" s="61">
        <v>-2.4700000000000002</v>
      </c>
      <c r="AO16" s="61">
        <v>-1.9630000000000001</v>
      </c>
      <c r="AP16" s="61">
        <v>-1.7250000000000001</v>
      </c>
      <c r="AQ16" s="61">
        <v>-2.1850000000000001</v>
      </c>
      <c r="AR16" s="61">
        <v>-1.2070000000000001</v>
      </c>
      <c r="AS16" s="61">
        <v>-0.24399999999999999</v>
      </c>
      <c r="AT16" s="61">
        <v>-0.66</v>
      </c>
      <c r="AU16" s="61">
        <v>-5.141</v>
      </c>
      <c r="AV16" s="61">
        <v>-2.0219999999999998</v>
      </c>
      <c r="AW16" s="61">
        <v>-0.38100000000000001</v>
      </c>
      <c r="AX16" s="61">
        <v>-3.3</v>
      </c>
      <c r="AY16" s="61">
        <v>-4.9109999999999996</v>
      </c>
      <c r="AZ16" s="61">
        <v>5.5720000000000001</v>
      </c>
      <c r="BA16" s="61">
        <v>-6.0659999999999998</v>
      </c>
      <c r="BB16" s="61">
        <v>-1.095</v>
      </c>
      <c r="BC16" s="61">
        <v>-9.5350000000000001</v>
      </c>
      <c r="BD16" s="61">
        <v>-5.4879999999999995</v>
      </c>
      <c r="BE16" s="61">
        <v>-6.6769999999999996</v>
      </c>
      <c r="BF16" s="61">
        <v>-4.7830000000000004</v>
      </c>
      <c r="BG16" s="61">
        <v>-8.3460000000000001</v>
      </c>
      <c r="BH16" s="61">
        <v>-4.5570000000000004</v>
      </c>
      <c r="BI16" s="61">
        <v>-2.2559999999999998</v>
      </c>
      <c r="BJ16" s="61">
        <v>-5.649</v>
      </c>
      <c r="BK16" s="61">
        <v>-8.9510000000000005</v>
      </c>
      <c r="BL16" s="61">
        <v>-4.492</v>
      </c>
      <c r="BM16" s="61">
        <v>-5.6550000000000002</v>
      </c>
      <c r="BN16" s="61">
        <v>-5.8019999999999996</v>
      </c>
      <c r="BO16" s="61">
        <v>-11.657</v>
      </c>
      <c r="BP16" s="61">
        <v>-2.2370000000000001</v>
      </c>
      <c r="BQ16" s="61">
        <v>-5.3490000000000002</v>
      </c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</row>
    <row r="17" spans="1:105" s="57" customFormat="1" ht="15" customHeight="1" x14ac:dyDescent="0.3">
      <c r="A17" s="58" t="s">
        <v>219</v>
      </c>
      <c r="B17" s="56">
        <v>161.75899999999999</v>
      </c>
      <c r="C17" s="56">
        <v>14.536</v>
      </c>
      <c r="D17" s="56">
        <v>10.855</v>
      </c>
      <c r="E17" s="56">
        <v>28.606000000000002</v>
      </c>
      <c r="F17" s="56">
        <v>60.9</v>
      </c>
      <c r="G17" s="56">
        <v>81.147999999999996</v>
      </c>
      <c r="H17" s="56">
        <v>5.3109999999999999</v>
      </c>
      <c r="I17" s="56">
        <v>11.340999999999999</v>
      </c>
      <c r="J17" s="56">
        <v>18.867000000000001</v>
      </c>
      <c r="K17" s="56">
        <v>-0.22800000000000001</v>
      </c>
      <c r="L17" s="56">
        <v>-8.91</v>
      </c>
      <c r="M17" s="56">
        <v>-32.198999999999998</v>
      </c>
      <c r="N17" s="56">
        <v>-41.146000000000001</v>
      </c>
      <c r="O17" s="56">
        <v>-39.088000000000001</v>
      </c>
      <c r="P17" s="56">
        <v>-7.8259999999999996</v>
      </c>
      <c r="Q17" s="56">
        <v>-2.1859999999999999</v>
      </c>
      <c r="R17" s="56">
        <v>8.6519999999999992</v>
      </c>
      <c r="S17" s="56">
        <v>34.51</v>
      </c>
      <c r="T17" s="56">
        <v>3.2869999999999999</v>
      </c>
      <c r="U17" s="56">
        <v>2.9319999999999999</v>
      </c>
      <c r="V17" s="56">
        <v>4.3049999999999997</v>
      </c>
      <c r="W17" s="56">
        <v>12.331</v>
      </c>
      <c r="X17" s="56">
        <v>-2.9279999999999999</v>
      </c>
      <c r="Y17" s="56">
        <v>-21.542999999999999</v>
      </c>
      <c r="Z17" s="56">
        <v>-21.260999999999999</v>
      </c>
      <c r="AA17" s="56">
        <v>8.8550000000000004</v>
      </c>
      <c r="AB17" s="56">
        <v>-13.897</v>
      </c>
      <c r="AC17" s="56">
        <v>-19.303999999999998</v>
      </c>
      <c r="AD17" s="56">
        <v>-25.719000000000001</v>
      </c>
      <c r="AE17" s="56">
        <v>-48.216999999999999</v>
      </c>
      <c r="AF17" s="56">
        <v>2.7989999999999999</v>
      </c>
      <c r="AG17" s="56">
        <v>19.038</v>
      </c>
      <c r="AH17" s="56">
        <v>32.454999999999998</v>
      </c>
      <c r="AI17" s="56">
        <v>55.093000000000004</v>
      </c>
      <c r="AJ17" s="56">
        <v>1.825</v>
      </c>
      <c r="AK17" s="56">
        <v>37.747</v>
      </c>
      <c r="AL17" s="56">
        <v>15.404999999999999</v>
      </c>
      <c r="AM17" s="56">
        <v>32.192</v>
      </c>
      <c r="AN17" s="56">
        <v>117.798</v>
      </c>
      <c r="AO17" s="56">
        <v>-4.1539999999999999</v>
      </c>
      <c r="AP17" s="56">
        <v>28.934000000000001</v>
      </c>
      <c r="AQ17" s="56">
        <v>23.513999999999999</v>
      </c>
      <c r="AR17" s="56">
        <v>30.8</v>
      </c>
      <c r="AS17" s="56">
        <v>12.695</v>
      </c>
      <c r="AT17" s="56">
        <v>31.286000000000001</v>
      </c>
      <c r="AU17" s="56">
        <v>94.364000000000004</v>
      </c>
      <c r="AV17" s="56">
        <v>25.498999999999999</v>
      </c>
      <c r="AW17" s="56">
        <v>58.273000000000003</v>
      </c>
      <c r="AX17" s="56">
        <v>57.691000000000003</v>
      </c>
      <c r="AY17" s="56">
        <v>71.807000000000002</v>
      </c>
      <c r="AZ17" s="56">
        <v>37.777000000000001</v>
      </c>
      <c r="BA17" s="56">
        <v>38.121000000000002</v>
      </c>
      <c r="BB17" s="56">
        <v>82.978999999999999</v>
      </c>
      <c r="BC17" s="56">
        <v>120.23</v>
      </c>
      <c r="BD17" s="56">
        <v>41.347999999999999</v>
      </c>
      <c r="BE17" s="56">
        <v>34.622999999999998</v>
      </c>
      <c r="BF17" s="56">
        <v>46.854999999999997</v>
      </c>
      <c r="BG17" s="56">
        <v>60.530999999999999</v>
      </c>
      <c r="BH17" s="56">
        <v>16.213000000000001</v>
      </c>
      <c r="BI17" s="56">
        <v>31.216999999999999</v>
      </c>
      <c r="BJ17" s="56">
        <v>20.541</v>
      </c>
      <c r="BK17" s="56">
        <v>53.348999999999997</v>
      </c>
      <c r="BL17" s="56">
        <v>6.9210000000000003</v>
      </c>
      <c r="BM17" s="56">
        <v>14.582000000000001</v>
      </c>
      <c r="BN17" s="56">
        <v>32.311</v>
      </c>
      <c r="BO17" s="56">
        <v>53.853999999999999</v>
      </c>
      <c r="BP17" s="56">
        <v>3.1230000000000002</v>
      </c>
      <c r="BQ17" s="56">
        <v>14.77</v>
      </c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</row>
    <row r="18" spans="1:105" s="57" customFormat="1" ht="15" customHeight="1" x14ac:dyDescent="0.3">
      <c r="A18" s="58" t="s">
        <v>220</v>
      </c>
      <c r="B18" s="56">
        <v>-35.152000000000001</v>
      </c>
      <c r="C18" s="56">
        <v>-1.728</v>
      </c>
      <c r="D18" s="56">
        <v>-0.29199999999999998</v>
      </c>
      <c r="E18" s="56">
        <v>-2.82</v>
      </c>
      <c r="F18" s="56">
        <v>-9.8119999999999994</v>
      </c>
      <c r="G18" s="56">
        <v>-12.398</v>
      </c>
      <c r="H18" s="56">
        <v>2.5859999999999999</v>
      </c>
      <c r="I18" s="56">
        <v>1.536</v>
      </c>
      <c r="J18" s="56">
        <v>2.6779999999999999</v>
      </c>
      <c r="K18" s="56">
        <v>4.5540000000000003</v>
      </c>
      <c r="L18" s="56">
        <v>5.4809999999999999</v>
      </c>
      <c r="M18" s="56">
        <v>13.55</v>
      </c>
      <c r="N18" s="56">
        <v>17.433</v>
      </c>
      <c r="O18" s="56">
        <v>16.808</v>
      </c>
      <c r="P18" s="56">
        <v>2.2799999999999998</v>
      </c>
      <c r="Q18" s="56">
        <v>1.7749999999999999</v>
      </c>
      <c r="R18" s="56">
        <v>8.4000000000000005E-2</v>
      </c>
      <c r="S18" s="56">
        <v>-8.1310000000000002</v>
      </c>
      <c r="T18" s="56">
        <v>-0.24</v>
      </c>
      <c r="U18" s="56">
        <v>-0.60599999999999998</v>
      </c>
      <c r="V18" s="56">
        <v>-2.2090000000000001</v>
      </c>
      <c r="W18" s="56">
        <v>-4.6609999999999996</v>
      </c>
      <c r="X18" s="56">
        <v>1.236</v>
      </c>
      <c r="Y18" s="56">
        <v>6.1559999999999997</v>
      </c>
      <c r="Z18" s="56">
        <v>5.46</v>
      </c>
      <c r="AA18" s="56">
        <v>-1.5089999999999999</v>
      </c>
      <c r="AB18" s="56">
        <v>3.988</v>
      </c>
      <c r="AC18" s="56">
        <v>4.5940000000000003</v>
      </c>
      <c r="AD18" s="56">
        <v>6.4269999999999996</v>
      </c>
      <c r="AE18" s="56">
        <v>8.7479999999999993</v>
      </c>
      <c r="AF18" s="56">
        <v>-0.73499999999999999</v>
      </c>
      <c r="AG18" s="56">
        <v>-5.0570000000000004</v>
      </c>
      <c r="AH18" s="56">
        <v>-9.3520000000000003</v>
      </c>
      <c r="AI18" s="56">
        <v>-17.138999999999999</v>
      </c>
      <c r="AJ18" s="56">
        <v>1.0999999999999999E-2</v>
      </c>
      <c r="AK18" s="56">
        <v>7.6959999999999997</v>
      </c>
      <c r="AL18" s="56">
        <v>0.52600000000000002</v>
      </c>
      <c r="AM18" s="56">
        <v>-11.152000000000001</v>
      </c>
      <c r="AN18" s="56">
        <v>-30.498000000000001</v>
      </c>
      <c r="AO18" s="56">
        <v>-0.19400000000000001</v>
      </c>
      <c r="AP18" s="56">
        <v>-1.0429999999999999</v>
      </c>
      <c r="AQ18" s="56">
        <f>SUM(AQ19:AQ20)</f>
        <v>-4.4480000000000004</v>
      </c>
      <c r="AR18" s="56">
        <f t="shared" ref="AR18:BD18" si="7">SUM(AR19:AR20)</f>
        <v>10.017000000000001</v>
      </c>
      <c r="AS18" s="56">
        <f t="shared" si="7"/>
        <v>-1.3360000000000001</v>
      </c>
      <c r="AT18" s="56">
        <f t="shared" si="7"/>
        <v>4.8309999999999995</v>
      </c>
      <c r="AU18" s="56">
        <f t="shared" si="7"/>
        <v>-7.9580000000000002</v>
      </c>
      <c r="AV18" s="56">
        <f t="shared" si="7"/>
        <v>-4.7550000000000008</v>
      </c>
      <c r="AW18" s="56">
        <f t="shared" si="7"/>
        <v>-15.454000000000001</v>
      </c>
      <c r="AX18" s="56">
        <f t="shared" si="7"/>
        <v>28.159000000000002</v>
      </c>
      <c r="AY18" s="56">
        <f t="shared" si="7"/>
        <v>-17.067</v>
      </c>
      <c r="AZ18" s="56">
        <f t="shared" si="7"/>
        <v>-7.2730000000000006</v>
      </c>
      <c r="BA18" s="56">
        <f t="shared" si="7"/>
        <v>-5.1209999999999996</v>
      </c>
      <c r="BB18" s="56">
        <f t="shared" si="7"/>
        <v>-18.059000000000001</v>
      </c>
      <c r="BC18" s="56">
        <f t="shared" si="7"/>
        <v>-32.542000000000002</v>
      </c>
      <c r="BD18" s="56">
        <f t="shared" si="7"/>
        <v>-5.2180000000000009</v>
      </c>
      <c r="BE18" s="56">
        <v>-1.998</v>
      </c>
      <c r="BF18" s="56">
        <v>-2.3639999999999999</v>
      </c>
      <c r="BG18" s="56">
        <v>-9.1909999999999989</v>
      </c>
      <c r="BH18" s="56">
        <v>1.768</v>
      </c>
      <c r="BI18" s="56">
        <v>-0.19900000000000001</v>
      </c>
      <c r="BJ18" s="56">
        <v>3.1829999999999994</v>
      </c>
      <c r="BK18" s="56">
        <f t="shared" ref="BK18:BM18" si="8">SUM(BK19:BK20)</f>
        <v>-11.108000000000001</v>
      </c>
      <c r="BL18" s="56">
        <f t="shared" si="8"/>
        <v>3.1669999999999998</v>
      </c>
      <c r="BM18" s="56">
        <f t="shared" si="8"/>
        <v>1.7920000000000003</v>
      </c>
      <c r="BN18" s="56">
        <f t="shared" ref="BN18:BO18" si="9">SUM(BN19:BN20)</f>
        <v>-4.9550000000000001</v>
      </c>
      <c r="BO18" s="56">
        <f t="shared" si="9"/>
        <v>-21.501999999999999</v>
      </c>
      <c r="BP18" s="56">
        <v>-0.75800000000000001</v>
      </c>
      <c r="BQ18" s="56">
        <v>-0.84499999999999997</v>
      </c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</row>
    <row r="19" spans="1:105" s="63" customFormat="1" ht="15" customHeight="1" x14ac:dyDescent="0.3">
      <c r="A19" s="60" t="s">
        <v>221</v>
      </c>
      <c r="B19" s="61">
        <v>-33.323999999999998</v>
      </c>
      <c r="C19" s="61">
        <v>-4.6150000000000002</v>
      </c>
      <c r="D19" s="61">
        <v>-1.849</v>
      </c>
      <c r="E19" s="61">
        <v>-5.1189999999999998</v>
      </c>
      <c r="F19" s="61">
        <v>-13.795999999999999</v>
      </c>
      <c r="G19" s="61">
        <v>-16.776</v>
      </c>
      <c r="H19" s="61">
        <v>-0.70599999999999996</v>
      </c>
      <c r="I19" s="61">
        <v>-3.879</v>
      </c>
      <c r="J19" s="61">
        <v>-6.492</v>
      </c>
      <c r="K19" s="61">
        <v>-10.451000000000001</v>
      </c>
      <c r="L19" s="61">
        <v>-0.57299999999999995</v>
      </c>
      <c r="M19" s="61">
        <v>-0.90300000000000002</v>
      </c>
      <c r="N19" s="61">
        <v>-1.2929999999999999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0.19600000000000001</v>
      </c>
      <c r="AR19" s="61">
        <v>8.8930000000000007</v>
      </c>
      <c r="AS19" s="61">
        <v>-1.2330000000000001</v>
      </c>
      <c r="AT19" s="61">
        <v>1.1759999999999999</v>
      </c>
      <c r="AU19" s="61">
        <v>-2.6160000000000001</v>
      </c>
      <c r="AV19" s="61">
        <v>-5.8440000000000003</v>
      </c>
      <c r="AW19" s="61">
        <v>-12.111000000000001</v>
      </c>
      <c r="AX19" s="61">
        <v>27.556000000000001</v>
      </c>
      <c r="AY19" s="61">
        <v>-6.1660000000000004</v>
      </c>
      <c r="AZ19" s="61">
        <v>-13.444000000000001</v>
      </c>
      <c r="BA19" s="61">
        <v>-9.8759999999999994</v>
      </c>
      <c r="BB19" s="61">
        <v>-24.434000000000001</v>
      </c>
      <c r="BC19" s="61">
        <v>-19.602</v>
      </c>
      <c r="BD19" s="61">
        <v>-8.5500000000000007</v>
      </c>
      <c r="BE19" s="61">
        <v>-5.234</v>
      </c>
      <c r="BF19" s="61">
        <v>-6.1970000000000001</v>
      </c>
      <c r="BG19" s="61">
        <v>-1.62</v>
      </c>
      <c r="BH19" s="61">
        <v>-1.4690000000000001</v>
      </c>
      <c r="BI19" s="61">
        <v>-5.077</v>
      </c>
      <c r="BJ19" s="61">
        <v>-3.0710000000000002</v>
      </c>
      <c r="BK19" s="61">
        <v>-2.33</v>
      </c>
      <c r="BL19" s="61">
        <v>-1.5780000000000001</v>
      </c>
      <c r="BM19" s="61">
        <v>-3.5409999999999999</v>
      </c>
      <c r="BN19" s="61">
        <v>-3.9329999999999998</v>
      </c>
      <c r="BO19" s="61">
        <v>-15.638</v>
      </c>
      <c r="BP19" s="61">
        <v>-1.927</v>
      </c>
      <c r="BQ19" s="61">
        <v>-2.5680000000000001</v>
      </c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</row>
    <row r="20" spans="1:105" s="63" customFormat="1" ht="15" customHeight="1" x14ac:dyDescent="0.3">
      <c r="A20" s="60" t="s">
        <v>222</v>
      </c>
      <c r="B20" s="61">
        <v>-1.8280000000000001</v>
      </c>
      <c r="C20" s="61">
        <v>2.887</v>
      </c>
      <c r="D20" s="61">
        <v>1.5569999999999999</v>
      </c>
      <c r="E20" s="61">
        <v>2.2989999999999999</v>
      </c>
      <c r="F20" s="61">
        <v>3.984</v>
      </c>
      <c r="G20" s="61">
        <v>4.3780000000000001</v>
      </c>
      <c r="H20" s="61">
        <v>3.2919999999999998</v>
      </c>
      <c r="I20" s="61">
        <v>5.415</v>
      </c>
      <c r="J20" s="61">
        <v>9.17</v>
      </c>
      <c r="K20" s="61">
        <v>15.005000000000001</v>
      </c>
      <c r="L20" s="61">
        <v>6.0540000000000003</v>
      </c>
      <c r="M20" s="61">
        <v>14.452999999999999</v>
      </c>
      <c r="N20" s="61">
        <v>18.725999999999999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-4.6440000000000001</v>
      </c>
      <c r="AR20" s="61">
        <v>1.1240000000000001</v>
      </c>
      <c r="AS20" s="61">
        <v>-0.10299999999999999</v>
      </c>
      <c r="AT20" s="61">
        <v>3.6549999999999998</v>
      </c>
      <c r="AU20" s="61">
        <v>-5.3419999999999996</v>
      </c>
      <c r="AV20" s="61">
        <v>1.089</v>
      </c>
      <c r="AW20" s="61">
        <v>-3.343</v>
      </c>
      <c r="AX20" s="61">
        <v>0.60299999999999998</v>
      </c>
      <c r="AY20" s="61">
        <v>-10.901</v>
      </c>
      <c r="AZ20" s="61">
        <v>6.1710000000000003</v>
      </c>
      <c r="BA20" s="61">
        <v>4.7549999999999999</v>
      </c>
      <c r="BB20" s="61">
        <v>6.375</v>
      </c>
      <c r="BC20" s="61">
        <v>-12.94</v>
      </c>
      <c r="BD20" s="61">
        <v>3.3319999999999999</v>
      </c>
      <c r="BE20" s="61">
        <v>3.2360000000000002</v>
      </c>
      <c r="BF20" s="61">
        <v>3.8330000000000002</v>
      </c>
      <c r="BG20" s="61">
        <v>-7.5709999999999997</v>
      </c>
      <c r="BH20" s="61">
        <v>3.2370000000000001</v>
      </c>
      <c r="BI20" s="61">
        <v>4.8780000000000001</v>
      </c>
      <c r="BJ20" s="61">
        <v>6.2539999999999996</v>
      </c>
      <c r="BK20" s="61">
        <v>-8.7780000000000005</v>
      </c>
      <c r="BL20" s="61">
        <v>4.7450000000000001</v>
      </c>
      <c r="BM20" s="61">
        <v>5.3330000000000002</v>
      </c>
      <c r="BN20" s="61">
        <v>-1.022</v>
      </c>
      <c r="BO20" s="61">
        <v>-5.8639999999999999</v>
      </c>
      <c r="BP20" s="61">
        <v>1.169</v>
      </c>
      <c r="BQ20" s="61">
        <v>1.7230000000000001</v>
      </c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</row>
    <row r="21" spans="1:105" s="57" customFormat="1" ht="15" customHeight="1" x14ac:dyDescent="0.3">
      <c r="A21" s="58" t="s">
        <v>223</v>
      </c>
      <c r="B21" s="56">
        <v>126.607</v>
      </c>
      <c r="C21" s="56">
        <v>12.808</v>
      </c>
      <c r="D21" s="56">
        <v>10.563000000000001</v>
      </c>
      <c r="E21" s="56">
        <v>25.786000000000001</v>
      </c>
      <c r="F21" s="56">
        <v>51.088000000000001</v>
      </c>
      <c r="G21" s="56">
        <v>68.75</v>
      </c>
      <c r="H21" s="56">
        <v>7.8970000000000002</v>
      </c>
      <c r="I21" s="56">
        <v>12.877000000000001</v>
      </c>
      <c r="J21" s="56">
        <v>21.545000000000002</v>
      </c>
      <c r="K21" s="56">
        <v>4.3259999999999996</v>
      </c>
      <c r="L21" s="56">
        <v>-3.4289999999999998</v>
      </c>
      <c r="M21" s="56">
        <v>-18.649000000000001</v>
      </c>
      <c r="N21" s="56">
        <v>-23.713000000000001</v>
      </c>
      <c r="O21" s="56">
        <v>-22.28</v>
      </c>
      <c r="P21" s="56">
        <v>-5.5460000000000003</v>
      </c>
      <c r="Q21" s="56">
        <v>-0.41099999999999998</v>
      </c>
      <c r="R21" s="56">
        <v>8.7360000000000007</v>
      </c>
      <c r="S21" s="56">
        <v>26.379000000000001</v>
      </c>
      <c r="T21" s="56">
        <v>3.0470000000000002</v>
      </c>
      <c r="U21" s="56">
        <v>2.3260000000000001</v>
      </c>
      <c r="V21" s="56">
        <v>2.0960000000000001</v>
      </c>
      <c r="W21" s="56">
        <v>7.67</v>
      </c>
      <c r="X21" s="56">
        <v>-1.6919999999999999</v>
      </c>
      <c r="Y21" s="56">
        <v>-15.387</v>
      </c>
      <c r="Z21" s="56">
        <v>-15.801</v>
      </c>
      <c r="AA21" s="56">
        <v>7.3460000000000001</v>
      </c>
      <c r="AB21" s="56">
        <v>-9.9090000000000007</v>
      </c>
      <c r="AC21" s="56">
        <v>-14.71</v>
      </c>
      <c r="AD21" s="56">
        <v>-19.292000000000002</v>
      </c>
      <c r="AE21" s="56">
        <v>-39.469000000000001</v>
      </c>
      <c r="AF21" s="56">
        <v>2.0640000000000001</v>
      </c>
      <c r="AG21" s="56">
        <v>13.981</v>
      </c>
      <c r="AH21" s="56">
        <v>23.103000000000002</v>
      </c>
      <c r="AI21" s="56">
        <v>37.954000000000001</v>
      </c>
      <c r="AJ21" s="56">
        <v>1.8360000000000001</v>
      </c>
      <c r="AK21" s="56">
        <v>45.442999999999998</v>
      </c>
      <c r="AL21" s="56">
        <v>15.930999999999999</v>
      </c>
      <c r="AM21" s="56">
        <v>21.04</v>
      </c>
      <c r="AN21" s="56">
        <v>87.3</v>
      </c>
      <c r="AO21" s="56">
        <v>-4.3479999999999999</v>
      </c>
      <c r="AP21" s="56">
        <v>27.890999999999998</v>
      </c>
      <c r="AQ21" s="56">
        <v>19.065999999999999</v>
      </c>
      <c r="AR21" s="56">
        <v>40.817</v>
      </c>
      <c r="AS21" s="56">
        <v>11.358000000000001</v>
      </c>
      <c r="AT21" s="56">
        <v>36.116999999999997</v>
      </c>
      <c r="AU21" s="56">
        <v>86.406000000000006</v>
      </c>
      <c r="AV21" s="56">
        <v>20.744</v>
      </c>
      <c r="AW21" s="56">
        <v>42.819000000000003</v>
      </c>
      <c r="AX21" s="56">
        <f t="shared" ref="AX21:BD21" si="10">AX22</f>
        <v>85.85</v>
      </c>
      <c r="AY21" s="56">
        <f t="shared" si="10"/>
        <v>54.738999999999997</v>
      </c>
      <c r="AZ21" s="56">
        <f t="shared" si="10"/>
        <v>30.504000000000001</v>
      </c>
      <c r="BA21" s="56">
        <f t="shared" si="10"/>
        <v>33.000399999999999</v>
      </c>
      <c r="BB21" s="56">
        <f t="shared" si="10"/>
        <v>64.920400000000001</v>
      </c>
      <c r="BC21" s="56">
        <f t="shared" si="10"/>
        <v>87.688399999999987</v>
      </c>
      <c r="BD21" s="56">
        <f t="shared" si="10"/>
        <v>36.129999999999995</v>
      </c>
      <c r="BE21" s="56">
        <v>32.625</v>
      </c>
      <c r="BF21" s="56">
        <v>44.491</v>
      </c>
      <c r="BG21" s="56">
        <v>51.340400000000002</v>
      </c>
      <c r="BH21" s="56">
        <v>17.980999999999998</v>
      </c>
      <c r="BI21" s="56">
        <v>31.018000000000001</v>
      </c>
      <c r="BJ21" s="56">
        <v>23.723999999999997</v>
      </c>
      <c r="BK21" s="56">
        <f t="shared" ref="BK21:BN21" si="11">BK22</f>
        <v>42.241</v>
      </c>
      <c r="BL21" s="56">
        <f t="shared" si="11"/>
        <v>10.199999999999999</v>
      </c>
      <c r="BM21" s="56">
        <f t="shared" si="11"/>
        <v>16.374000000000002</v>
      </c>
      <c r="BN21" s="56">
        <f t="shared" si="11"/>
        <v>27.356000000000002</v>
      </c>
      <c r="BO21" s="56">
        <v>32.351999999999997</v>
      </c>
      <c r="BP21" s="56">
        <v>2.3649999999999998</v>
      </c>
      <c r="BQ21" s="56">
        <v>13.924999999999999</v>
      </c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</row>
    <row r="22" spans="1:105" s="57" customFormat="1" ht="15" customHeight="1" x14ac:dyDescent="0.3">
      <c r="A22" s="58" t="s">
        <v>224</v>
      </c>
      <c r="B22" s="56">
        <v>126.607</v>
      </c>
      <c r="C22" s="56">
        <v>12.808</v>
      </c>
      <c r="D22" s="56">
        <v>10.563000000000001</v>
      </c>
      <c r="E22" s="56">
        <v>25.786000000000001</v>
      </c>
      <c r="F22" s="56">
        <v>51.088000000000001</v>
      </c>
      <c r="G22" s="56">
        <v>68.75</v>
      </c>
      <c r="H22" s="56">
        <v>7.8970000000000002</v>
      </c>
      <c r="I22" s="56">
        <v>12.877000000000001</v>
      </c>
      <c r="J22" s="56">
        <v>21.545000000000002</v>
      </c>
      <c r="K22" s="56">
        <v>4.3259999999999996</v>
      </c>
      <c r="L22" s="56">
        <v>-3.4289999999999998</v>
      </c>
      <c r="M22" s="56">
        <v>-25.239000000000001</v>
      </c>
      <c r="N22" s="56">
        <v>-33.234000000000002</v>
      </c>
      <c r="O22" s="56">
        <v>-37.369</v>
      </c>
      <c r="P22" s="56">
        <v>-7.9329999999999998</v>
      </c>
      <c r="Q22" s="56">
        <v>-11.715</v>
      </c>
      <c r="R22" s="56">
        <v>-15.984</v>
      </c>
      <c r="S22" s="56">
        <v>1.8420000000000001</v>
      </c>
      <c r="T22" s="56">
        <v>3.0470000000000002</v>
      </c>
      <c r="U22" s="56">
        <v>2.3260000000000001</v>
      </c>
      <c r="V22" s="56">
        <v>2.0960000000000001</v>
      </c>
      <c r="W22" s="56">
        <v>7.67</v>
      </c>
      <c r="X22" s="56">
        <v>-1.6919999999999999</v>
      </c>
      <c r="Y22" s="56">
        <v>-15.387</v>
      </c>
      <c r="Z22" s="56">
        <v>-15.801</v>
      </c>
      <c r="AA22" s="56">
        <v>7.3460000000000001</v>
      </c>
      <c r="AB22" s="56">
        <v>-9.9090000000000007</v>
      </c>
      <c r="AC22" s="56">
        <v>-14.71</v>
      </c>
      <c r="AD22" s="56">
        <v>-19.292000000000002</v>
      </c>
      <c r="AE22" s="56">
        <v>-39.469000000000001</v>
      </c>
      <c r="AF22" s="56">
        <v>2.0640000000000001</v>
      </c>
      <c r="AG22" s="56">
        <v>13.981</v>
      </c>
      <c r="AH22" s="56">
        <v>23.103000000000002</v>
      </c>
      <c r="AI22" s="56">
        <v>37.954000000000001</v>
      </c>
      <c r="AJ22" s="56">
        <v>1.8360000000000001</v>
      </c>
      <c r="AK22" s="56">
        <f>SUM(AK23:AK24)</f>
        <v>45.443000000000005</v>
      </c>
      <c r="AL22" s="56">
        <f>SUM(AL23:AL24)</f>
        <v>15.930999999999999</v>
      </c>
      <c r="AM22" s="56">
        <f>SUM(AM23:AM24)</f>
        <v>21.289000000000001</v>
      </c>
      <c r="AN22" s="56">
        <v>87.3</v>
      </c>
      <c r="AO22" s="56">
        <f t="shared" ref="AO22:BD22" si="12">SUM(AO23:AO24)</f>
        <v>-4.3479999999999999</v>
      </c>
      <c r="AP22" s="56">
        <f t="shared" si="12"/>
        <v>27.891000000000002</v>
      </c>
      <c r="AQ22" s="56">
        <f t="shared" si="12"/>
        <v>19.066000000000003</v>
      </c>
      <c r="AR22" s="56">
        <f t="shared" si="12"/>
        <v>40.817</v>
      </c>
      <c r="AS22" s="56">
        <f t="shared" si="12"/>
        <v>11.358000000000001</v>
      </c>
      <c r="AT22" s="56">
        <f t="shared" si="12"/>
        <v>36.116999999999997</v>
      </c>
      <c r="AU22" s="56">
        <f t="shared" si="12"/>
        <v>86.405999999999992</v>
      </c>
      <c r="AV22" s="56">
        <f t="shared" si="12"/>
        <v>20.744000000000003</v>
      </c>
      <c r="AW22" s="56">
        <f t="shared" si="12"/>
        <v>42.818999999999996</v>
      </c>
      <c r="AX22" s="56">
        <f t="shared" si="12"/>
        <v>85.85</v>
      </c>
      <c r="AY22" s="56">
        <f t="shared" si="12"/>
        <v>54.738999999999997</v>
      </c>
      <c r="AZ22" s="56">
        <f t="shared" si="12"/>
        <v>30.504000000000001</v>
      </c>
      <c r="BA22" s="56">
        <f t="shared" si="12"/>
        <v>33.000399999999999</v>
      </c>
      <c r="BB22" s="56">
        <f t="shared" si="12"/>
        <v>64.920400000000001</v>
      </c>
      <c r="BC22" s="56">
        <f t="shared" si="12"/>
        <v>87.688399999999987</v>
      </c>
      <c r="BD22" s="56">
        <f t="shared" si="12"/>
        <v>36.129999999999995</v>
      </c>
      <c r="BE22" s="56">
        <v>32.625</v>
      </c>
      <c r="BF22" s="56">
        <v>44.491</v>
      </c>
      <c r="BG22" s="56">
        <v>51.340400000000002</v>
      </c>
      <c r="BH22" s="56">
        <v>17.980999999999998</v>
      </c>
      <c r="BI22" s="56">
        <f>BI21</f>
        <v>31.018000000000001</v>
      </c>
      <c r="BJ22" s="56">
        <v>23.723999999999997</v>
      </c>
      <c r="BK22" s="56">
        <f t="shared" ref="BK22:BM22" si="13">SUM(BK23:BK24)</f>
        <v>42.241</v>
      </c>
      <c r="BL22" s="56">
        <f t="shared" si="13"/>
        <v>10.199999999999999</v>
      </c>
      <c r="BM22" s="56">
        <f t="shared" si="13"/>
        <v>16.374000000000002</v>
      </c>
      <c r="BN22" s="56">
        <f t="shared" ref="BN22:BO22" si="14">SUM(BN23:BN24)</f>
        <v>27.356000000000002</v>
      </c>
      <c r="BO22" s="56">
        <f t="shared" si="14"/>
        <v>32.351999999999997</v>
      </c>
      <c r="BP22" s="56">
        <v>2.3649999999999998</v>
      </c>
      <c r="BQ22" s="56">
        <v>13.924999999999999</v>
      </c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</row>
    <row r="23" spans="1:105" s="63" customFormat="1" ht="15" customHeight="1" x14ac:dyDescent="0.3">
      <c r="A23" s="60" t="s">
        <v>225</v>
      </c>
      <c r="B23" s="61">
        <v>125.726</v>
      </c>
      <c r="C23" s="61">
        <v>11.882</v>
      </c>
      <c r="D23" s="61">
        <v>10.353</v>
      </c>
      <c r="E23" s="61">
        <v>25.376999999999999</v>
      </c>
      <c r="F23" s="61">
        <v>50.469000000000001</v>
      </c>
      <c r="G23" s="61">
        <v>67.929000000000002</v>
      </c>
      <c r="H23" s="61">
        <v>7.6849999999999996</v>
      </c>
      <c r="I23" s="61">
        <v>12.464</v>
      </c>
      <c r="J23" s="61">
        <v>20.957999999999998</v>
      </c>
      <c r="K23" s="61">
        <v>3.5680000000000001</v>
      </c>
      <c r="L23" s="61">
        <v>-3.6110000000000002</v>
      </c>
      <c r="M23" s="61">
        <v>-25.58</v>
      </c>
      <c r="N23" s="61">
        <v>-33.731999999999999</v>
      </c>
      <c r="O23" s="61">
        <v>-38.006999999999998</v>
      </c>
      <c r="P23" s="61">
        <v>-8.0540000000000003</v>
      </c>
      <c r="Q23" s="61">
        <v>-11.961</v>
      </c>
      <c r="R23" s="61">
        <v>-16.335999999999999</v>
      </c>
      <c r="S23" s="61">
        <v>1.365</v>
      </c>
      <c r="T23" s="61">
        <v>2.9510000000000001</v>
      </c>
      <c r="U23" s="61">
        <v>2.0590000000000002</v>
      </c>
      <c r="V23" s="61">
        <v>1.744</v>
      </c>
      <c r="W23" s="61">
        <v>7.2350000000000003</v>
      </c>
      <c r="X23" s="61">
        <v>-1.7729999999999999</v>
      </c>
      <c r="Y23" s="61">
        <v>-15.545</v>
      </c>
      <c r="Z23" s="61">
        <v>-16.024000000000001</v>
      </c>
      <c r="AA23" s="61">
        <v>6.2539999999999996</v>
      </c>
      <c r="AB23" s="61">
        <v>-9.9649999999999999</v>
      </c>
      <c r="AC23" s="61">
        <v>-14.824</v>
      </c>
      <c r="AD23" s="61">
        <v>-19.463000000000001</v>
      </c>
      <c r="AE23" s="61">
        <v>-39.695</v>
      </c>
      <c r="AF23" s="61">
        <v>2.0150000000000001</v>
      </c>
      <c r="AG23" s="61">
        <v>13.763999999999999</v>
      </c>
      <c r="AH23" s="61">
        <v>22.847000000000001</v>
      </c>
      <c r="AI23" s="61">
        <v>37.661999999999999</v>
      </c>
      <c r="AJ23" s="61">
        <v>1.7989999999999999</v>
      </c>
      <c r="AK23" s="61">
        <v>45.401000000000003</v>
      </c>
      <c r="AL23" s="61">
        <v>15.888999999999999</v>
      </c>
      <c r="AM23" s="61">
        <v>21.161000000000001</v>
      </c>
      <c r="AN23" s="61">
        <v>87.253</v>
      </c>
      <c r="AO23" s="61">
        <v>-4.4059999999999997</v>
      </c>
      <c r="AP23" s="61">
        <v>27.835000000000001</v>
      </c>
      <c r="AQ23" s="61">
        <v>18.981000000000002</v>
      </c>
      <c r="AR23" s="61">
        <v>40.756999999999998</v>
      </c>
      <c r="AS23" s="61">
        <v>11.32</v>
      </c>
      <c r="AT23" s="61">
        <v>36.082000000000001</v>
      </c>
      <c r="AU23" s="61">
        <v>86.316999999999993</v>
      </c>
      <c r="AV23" s="61">
        <v>20.67</v>
      </c>
      <c r="AW23" s="61">
        <v>42.735999999999997</v>
      </c>
      <c r="AX23" s="61">
        <v>85.747</v>
      </c>
      <c r="AY23" s="61">
        <v>54.625</v>
      </c>
      <c r="AZ23" s="61">
        <v>30.388000000000002</v>
      </c>
      <c r="BA23" s="61">
        <v>32.880400000000002</v>
      </c>
      <c r="BB23" s="61">
        <v>64.792400000000001</v>
      </c>
      <c r="BC23" s="61">
        <v>86.966399999999993</v>
      </c>
      <c r="BD23" s="61">
        <v>35.997999999999998</v>
      </c>
      <c r="BE23" s="61">
        <v>32.497</v>
      </c>
      <c r="BF23" s="61">
        <v>44.378999999999998</v>
      </c>
      <c r="BG23" s="61">
        <v>51.212400000000002</v>
      </c>
      <c r="BH23" s="61">
        <v>17.873999999999999</v>
      </c>
      <c r="BI23" s="61">
        <v>30.914999999999999</v>
      </c>
      <c r="BJ23" s="61">
        <v>22.957999999999998</v>
      </c>
      <c r="BK23" s="61">
        <v>42.136000000000003</v>
      </c>
      <c r="BL23" s="61">
        <v>10.087999999999999</v>
      </c>
      <c r="BM23" s="61">
        <v>16.329000000000001</v>
      </c>
      <c r="BN23" s="61">
        <v>27.311</v>
      </c>
      <c r="BO23" s="61">
        <v>31.497</v>
      </c>
      <c r="BP23" s="61">
        <v>2.331</v>
      </c>
      <c r="BQ23" s="61">
        <v>13.898999999999999</v>
      </c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</row>
    <row r="24" spans="1:105" s="63" customFormat="1" ht="15" customHeight="1" x14ac:dyDescent="0.3">
      <c r="A24" s="60" t="s">
        <v>226</v>
      </c>
      <c r="B24" s="61">
        <v>0.88100000000000001</v>
      </c>
      <c r="C24" s="61">
        <v>0.92600000000000005</v>
      </c>
      <c r="D24" s="61">
        <v>0.21</v>
      </c>
      <c r="E24" s="61">
        <v>0.40899999999999997</v>
      </c>
      <c r="F24" s="61">
        <v>0.61899999999999999</v>
      </c>
      <c r="G24" s="61">
        <v>0.82099999999999995</v>
      </c>
      <c r="H24" s="61">
        <v>0.21199999999999999</v>
      </c>
      <c r="I24" s="61">
        <v>0.41299999999999998</v>
      </c>
      <c r="J24" s="61">
        <v>0.58699999999999997</v>
      </c>
      <c r="K24" s="61">
        <v>0.75800000000000001</v>
      </c>
      <c r="L24" s="61">
        <v>0.182</v>
      </c>
      <c r="M24" s="61">
        <v>0.34100000000000003</v>
      </c>
      <c r="N24" s="61">
        <v>0.498</v>
      </c>
      <c r="O24" s="61">
        <v>0.63800000000000001</v>
      </c>
      <c r="P24" s="61">
        <v>0.121</v>
      </c>
      <c r="Q24" s="61">
        <v>0.246</v>
      </c>
      <c r="R24" s="61">
        <v>0.35199999999999998</v>
      </c>
      <c r="S24" s="61">
        <v>0.47699999999999998</v>
      </c>
      <c r="T24" s="61">
        <v>9.6000000000000002E-2</v>
      </c>
      <c r="U24" s="61">
        <v>0.26700000000000002</v>
      </c>
      <c r="V24" s="61">
        <v>0.35199999999999998</v>
      </c>
      <c r="W24" s="61">
        <v>0.435</v>
      </c>
      <c r="X24" s="61">
        <v>8.1000000000000003E-2</v>
      </c>
      <c r="Y24" s="61">
        <v>0.158</v>
      </c>
      <c r="Z24" s="61">
        <v>0.223</v>
      </c>
      <c r="AA24" s="61">
        <v>1.0920000000000001</v>
      </c>
      <c r="AB24" s="61">
        <v>5.6000000000000001E-2</v>
      </c>
      <c r="AC24" s="61">
        <v>0.114</v>
      </c>
      <c r="AD24" s="61">
        <v>0.17100000000000001</v>
      </c>
      <c r="AE24" s="61">
        <v>0.22600000000000001</v>
      </c>
      <c r="AF24" s="61">
        <v>4.9000000000000002E-2</v>
      </c>
      <c r="AG24" s="61">
        <v>0.217</v>
      </c>
      <c r="AH24" s="61">
        <v>0.25600000000000001</v>
      </c>
      <c r="AI24" s="61">
        <v>0.29199999999999998</v>
      </c>
      <c r="AJ24" s="61">
        <v>3.6999999999999998E-2</v>
      </c>
      <c r="AK24" s="61">
        <v>4.2000000000000003E-2</v>
      </c>
      <c r="AL24" s="61">
        <v>4.2000000000000003E-2</v>
      </c>
      <c r="AM24" s="61">
        <v>0.128</v>
      </c>
      <c r="AN24" s="61">
        <v>4.7E-2</v>
      </c>
      <c r="AO24" s="61">
        <v>5.8000000000000003E-2</v>
      </c>
      <c r="AP24" s="61">
        <v>5.6000000000000001E-2</v>
      </c>
      <c r="AQ24" s="61">
        <v>8.5000000000000006E-2</v>
      </c>
      <c r="AR24" s="61">
        <v>0.06</v>
      </c>
      <c r="AS24" s="61">
        <v>3.7999999999999999E-2</v>
      </c>
      <c r="AT24" s="61">
        <v>3.5000000000000003E-2</v>
      </c>
      <c r="AU24" s="61">
        <v>8.8999999999999996E-2</v>
      </c>
      <c r="AV24" s="61">
        <v>7.3999999999999996E-2</v>
      </c>
      <c r="AW24" s="61">
        <v>8.3000000000000004E-2</v>
      </c>
      <c r="AX24" s="61">
        <v>0.10299999999999999</v>
      </c>
      <c r="AY24" s="61">
        <v>0.114</v>
      </c>
      <c r="AZ24" s="61">
        <v>0.11600000000000001</v>
      </c>
      <c r="BA24" s="61">
        <v>0.12</v>
      </c>
      <c r="BB24" s="61">
        <v>0.128</v>
      </c>
      <c r="BC24" s="61">
        <v>0.72199999999999998</v>
      </c>
      <c r="BD24" s="61">
        <v>0.13200000000000001</v>
      </c>
      <c r="BE24" s="61">
        <v>0.128</v>
      </c>
      <c r="BF24" s="61">
        <v>0.112</v>
      </c>
      <c r="BG24" s="61">
        <v>0.128</v>
      </c>
      <c r="BH24" s="61">
        <v>0.107</v>
      </c>
      <c r="BI24" s="61">
        <v>0.10299999999999999</v>
      </c>
      <c r="BJ24" s="61">
        <v>0.76600000000000001</v>
      </c>
      <c r="BK24" s="61">
        <v>0.105</v>
      </c>
      <c r="BL24" s="61">
        <v>0.112</v>
      </c>
      <c r="BM24" s="61">
        <v>4.4999999999999998E-2</v>
      </c>
      <c r="BN24" s="61">
        <v>4.4999999999999998E-2</v>
      </c>
      <c r="BO24" s="61">
        <v>0.85499999999999998</v>
      </c>
      <c r="BP24" s="61">
        <v>3.4000000000000002E-2</v>
      </c>
      <c r="BQ24" s="61">
        <v>2.5999999999999999E-2</v>
      </c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</row>
    <row r="25" spans="1:105" s="65" customFormat="1" ht="15" customHeight="1" x14ac:dyDescent="0.3">
      <c r="A25" s="58" t="s">
        <v>227</v>
      </c>
      <c r="B25" s="65">
        <v>0</v>
      </c>
      <c r="C25" s="65">
        <v>0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0</v>
      </c>
      <c r="AJ25" s="65">
        <v>0</v>
      </c>
      <c r="AK25" s="65">
        <v>0</v>
      </c>
      <c r="AL25" s="65">
        <v>0</v>
      </c>
      <c r="AM25" s="65">
        <v>0</v>
      </c>
      <c r="AN25" s="65">
        <v>0</v>
      </c>
      <c r="AO25" s="65">
        <v>0</v>
      </c>
      <c r="AP25" s="65">
        <v>0</v>
      </c>
      <c r="AQ25" s="65">
        <v>0</v>
      </c>
      <c r="AR25" s="65">
        <v>0</v>
      </c>
      <c r="AS25" s="65">
        <v>0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0</v>
      </c>
      <c r="AZ25" s="65">
        <v>0</v>
      </c>
      <c r="BA25" s="65">
        <v>0</v>
      </c>
      <c r="BB25" s="65">
        <v>0</v>
      </c>
      <c r="BC25" s="65">
        <v>0</v>
      </c>
      <c r="BD25" s="65">
        <v>0</v>
      </c>
      <c r="BE25" s="65">
        <v>0.36622921901058381</v>
      </c>
      <c r="BF25" s="65">
        <v>0.50013498201282269</v>
      </c>
      <c r="BG25" s="65">
        <v>0</v>
      </c>
      <c r="BH25" s="65">
        <v>0.19298923484775304</v>
      </c>
      <c r="BI25" s="65">
        <v>0.33</v>
      </c>
      <c r="BJ25" s="65">
        <v>0.24640714385377424</v>
      </c>
      <c r="BK25" s="65">
        <f>'[1]DRE PPT'!$H$56</f>
        <v>0.4522437239055071</v>
      </c>
      <c r="BL25" s="65">
        <v>0.10827403376587136</v>
      </c>
      <c r="BM25" s="65">
        <v>0.17525839585278682</v>
      </c>
      <c r="BN25" s="65">
        <v>0.29312768994644256</v>
      </c>
      <c r="BO25" s="65">
        <v>0.3380665657769048</v>
      </c>
      <c r="BP25" s="65">
        <v>2.5383434759742838E-2</v>
      </c>
      <c r="BQ25" s="65">
        <v>0.14917731912290305</v>
      </c>
    </row>
    <row r="26" spans="1:105" ht="15" customHeight="1" x14ac:dyDescent="0.3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</row>
    <row r="27" spans="1:105" ht="15" customHeight="1" x14ac:dyDescent="0.3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</row>
    <row r="28" spans="1:105" ht="15" customHeight="1" x14ac:dyDescent="0.3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</row>
    <row r="29" spans="1:105" ht="15" customHeight="1" x14ac:dyDescent="0.3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</row>
    <row r="30" spans="1:105" ht="15" customHeight="1" x14ac:dyDescent="0.3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</row>
    <row r="31" spans="1:105" ht="15" customHeight="1" x14ac:dyDescent="0.3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</row>
    <row r="32" spans="1:105" ht="15" customHeight="1" x14ac:dyDescent="0.3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</row>
    <row r="33" spans="2:103" ht="15" customHeight="1" x14ac:dyDescent="0.3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N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</row>
    <row r="34" spans="2:103" ht="15" customHeight="1" x14ac:dyDescent="0.3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N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</row>
    <row r="35" spans="2:103" ht="15" customHeight="1" x14ac:dyDescent="0.3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N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</row>
    <row r="36" spans="2:103" ht="15" customHeight="1" x14ac:dyDescent="0.3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N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</row>
    <row r="37" spans="2:103" ht="15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N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</row>
    <row r="38" spans="2:103" ht="15" customHeight="1" x14ac:dyDescent="0.3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N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</row>
    <row r="39" spans="2:103" ht="15" customHeight="1" x14ac:dyDescent="0.3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N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</row>
    <row r="40" spans="2:103" ht="15" customHeight="1" x14ac:dyDescent="0.3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N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</row>
    <row r="41" spans="2:103" ht="15" customHeight="1" x14ac:dyDescent="0.3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N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</row>
    <row r="42" spans="2:103" ht="15" customHeight="1" x14ac:dyDescent="0.3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N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</row>
    <row r="43" spans="2:103" ht="15" customHeight="1" x14ac:dyDescent="0.3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N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</row>
    <row r="44" spans="2:103" ht="15" customHeight="1" x14ac:dyDescent="0.3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N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</row>
    <row r="45" spans="2:103" ht="15" customHeight="1" x14ac:dyDescent="0.3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N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</row>
    <row r="46" spans="2:103" ht="15" customHeight="1" x14ac:dyDescent="0.3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N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</row>
    <row r="47" spans="2:103" ht="15" customHeight="1" x14ac:dyDescent="0.3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N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</row>
    <row r="48" spans="2:103" ht="15" customHeight="1" x14ac:dyDescent="0.3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N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</row>
    <row r="49" spans="2:103" ht="15" customHeight="1" x14ac:dyDescent="0.3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N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</row>
    <row r="50" spans="2:103" ht="15" customHeight="1" x14ac:dyDescent="0.3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N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</row>
    <row r="51" spans="2:103" ht="15" customHeight="1" x14ac:dyDescent="0.3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N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</row>
    <row r="52" spans="2:103" ht="15" customHeight="1" x14ac:dyDescent="0.3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N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</row>
    <row r="53" spans="2:103" ht="15" customHeight="1" x14ac:dyDescent="0.3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N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</row>
    <row r="54" spans="2:103" ht="15" customHeight="1" x14ac:dyDescent="0.3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N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</row>
    <row r="55" spans="2:103" ht="15" customHeight="1" x14ac:dyDescent="0.3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N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</row>
    <row r="56" spans="2:103" ht="15" customHeight="1" x14ac:dyDescent="0.3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N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</row>
    <row r="57" spans="2:103" ht="15" customHeight="1" x14ac:dyDescent="0.3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N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</row>
    <row r="58" spans="2:103" ht="15" customHeight="1" x14ac:dyDescent="0.3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N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</row>
    <row r="59" spans="2:103" ht="15" customHeight="1" x14ac:dyDescent="0.3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N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</row>
    <row r="60" spans="2:103" ht="15" customHeight="1" x14ac:dyDescent="0.3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N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</row>
    <row r="61" spans="2:103" ht="15" customHeight="1" x14ac:dyDescent="0.3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N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</row>
    <row r="62" spans="2:103" ht="15" customHeight="1" x14ac:dyDescent="0.3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N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</row>
    <row r="63" spans="2:103" ht="15" customHeight="1" x14ac:dyDescent="0.3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N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</row>
    <row r="64" spans="2:103" ht="15" customHeight="1" x14ac:dyDescent="0.3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N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</row>
    <row r="65" spans="2:103" ht="15" customHeight="1" x14ac:dyDescent="0.3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N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</row>
    <row r="66" spans="2:103" ht="15" customHeight="1" x14ac:dyDescent="0.3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N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</row>
    <row r="67" spans="2:103" ht="15" customHeight="1" x14ac:dyDescent="0.3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N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</row>
    <row r="68" spans="2:103" ht="15" customHeight="1" x14ac:dyDescent="0.3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N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</row>
    <row r="69" spans="2:103" ht="15" customHeight="1" x14ac:dyDescent="0.3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N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</row>
    <row r="70" spans="2:103" ht="15" customHeight="1" x14ac:dyDescent="0.3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N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</row>
    <row r="71" spans="2:103" ht="15" customHeight="1" x14ac:dyDescent="0.3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N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</row>
    <row r="72" spans="2:103" ht="15" customHeight="1" x14ac:dyDescent="0.3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N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</row>
    <row r="73" spans="2:103" ht="15" customHeight="1" x14ac:dyDescent="0.3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N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</row>
    <row r="74" spans="2:103" ht="15" customHeight="1" x14ac:dyDescent="0.3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N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</row>
    <row r="75" spans="2:103" ht="15" customHeight="1" x14ac:dyDescent="0.3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N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</row>
    <row r="76" spans="2:103" ht="15" customHeight="1" x14ac:dyDescent="0.3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N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</row>
    <row r="77" spans="2:103" ht="15" customHeight="1" x14ac:dyDescent="0.3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N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</row>
    <row r="78" spans="2:103" ht="15" customHeight="1" x14ac:dyDescent="0.3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N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</row>
    <row r="79" spans="2:103" ht="15" customHeight="1" x14ac:dyDescent="0.3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N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</row>
    <row r="80" spans="2:103" ht="15" customHeight="1" x14ac:dyDescent="0.3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N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</row>
    <row r="81" spans="2:103" ht="15" customHeight="1" x14ac:dyDescent="0.3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N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</row>
    <row r="82" spans="2:103" ht="15" customHeight="1" x14ac:dyDescent="0.3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N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</row>
    <row r="83" spans="2:103" ht="15" customHeight="1" x14ac:dyDescent="0.3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N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</row>
    <row r="84" spans="2:103" ht="15" customHeight="1" x14ac:dyDescent="0.3"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N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</row>
    <row r="85" spans="2:103" ht="15" customHeight="1" x14ac:dyDescent="0.3"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N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</row>
    <row r="86" spans="2:103" ht="15" customHeight="1" x14ac:dyDescent="0.3"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N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</row>
    <row r="87" spans="2:103" ht="15" customHeight="1" x14ac:dyDescent="0.3"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N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</row>
    <row r="88" spans="2:103" ht="15" customHeight="1" x14ac:dyDescent="0.3"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N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</row>
    <row r="89" spans="2:103" ht="15" customHeight="1" x14ac:dyDescent="0.3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N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</row>
    <row r="90" spans="2:103" ht="15" customHeight="1" x14ac:dyDescent="0.3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N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</row>
    <row r="91" spans="2:103" ht="15" customHeight="1" x14ac:dyDescent="0.3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N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</row>
    <row r="92" spans="2:103" ht="15" customHeight="1" x14ac:dyDescent="0.3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N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ignoredErrors>
    <ignoredError sqref="AK27:BN29 AK8:BM25 AK26:BN26 BN8:BN25 BO8:BO3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2016-C053-4AE4-BEC0-80E7C50395FA}">
  <sheetPr>
    <tabColor rgb="FF005A92"/>
  </sheetPr>
  <dimension ref="A1:DA92"/>
  <sheetViews>
    <sheetView showGridLines="0" workbookViewId="0">
      <pane xSplit="1" ySplit="4" topLeftCell="BI5" activePane="bottomRight" state="frozen"/>
      <selection pane="topRight" activeCell="B1" sqref="B1"/>
      <selection pane="bottomLeft" activeCell="A5" sqref="A5"/>
      <selection pane="bottomRight" activeCell="BP4" sqref="BP4"/>
    </sheetView>
  </sheetViews>
  <sheetFormatPr defaultColWidth="14.6640625" defaultRowHeight="15" customHeight="1" x14ac:dyDescent="0.3"/>
  <cols>
    <col min="1" max="1" width="60.44140625" style="44" customWidth="1"/>
    <col min="2" max="65" width="14.6640625" style="66"/>
    <col min="66" max="66" width="14.6640625" style="45"/>
    <col min="67" max="67" width="14.6640625" style="66"/>
    <col min="68" max="16384" width="14.6640625" style="45"/>
  </cols>
  <sheetData>
    <row r="1" spans="1:105" s="4" customFormat="1" ht="50.1" customHeight="1" x14ac:dyDescent="0.3">
      <c r="A1" s="8"/>
      <c r="BA1" s="9"/>
    </row>
    <row r="2" spans="1:105" s="49" customFormat="1" ht="15" customHeight="1" x14ac:dyDescent="0.3">
      <c r="A2" s="48" t="s">
        <v>5</v>
      </c>
    </row>
    <row r="3" spans="1:105" s="50" customFormat="1" ht="15" customHeight="1" x14ac:dyDescent="0.3">
      <c r="A3" s="48" t="s">
        <v>271</v>
      </c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O3" s="51"/>
    </row>
    <row r="4" spans="1:105" s="53" customFormat="1" ht="15" customHeight="1" x14ac:dyDescent="0.3">
      <c r="A4" s="52" t="s">
        <v>142</v>
      </c>
      <c r="B4" s="53">
        <v>2008</v>
      </c>
      <c r="C4" s="53">
        <v>2009</v>
      </c>
      <c r="D4" s="53" t="s">
        <v>145</v>
      </c>
      <c r="E4" s="53" t="s">
        <v>228</v>
      </c>
      <c r="F4" s="53" t="s">
        <v>229</v>
      </c>
      <c r="G4" s="53">
        <v>2010</v>
      </c>
      <c r="H4" s="53" t="s">
        <v>149</v>
      </c>
      <c r="I4" s="53" t="s">
        <v>230</v>
      </c>
      <c r="J4" s="53">
        <v>2011</v>
      </c>
      <c r="K4" s="53" t="s">
        <v>152</v>
      </c>
      <c r="L4" s="53" t="s">
        <v>153</v>
      </c>
      <c r="M4" s="53" t="s">
        <v>231</v>
      </c>
      <c r="N4" s="53" t="s">
        <v>232</v>
      </c>
      <c r="O4" s="53">
        <v>2012</v>
      </c>
      <c r="P4" s="53" t="s">
        <v>157</v>
      </c>
      <c r="Q4" s="53" t="s">
        <v>233</v>
      </c>
      <c r="R4" s="53" t="s">
        <v>234</v>
      </c>
      <c r="S4" s="53">
        <v>2013</v>
      </c>
      <c r="T4" s="53" t="s">
        <v>161</v>
      </c>
      <c r="U4" s="53" t="s">
        <v>235</v>
      </c>
      <c r="V4" s="53" t="s">
        <v>236</v>
      </c>
      <c r="W4" s="53">
        <v>2014</v>
      </c>
      <c r="X4" s="53" t="s">
        <v>165</v>
      </c>
      <c r="Y4" s="53" t="s">
        <v>237</v>
      </c>
      <c r="Z4" s="53" t="s">
        <v>238</v>
      </c>
      <c r="AA4" s="53">
        <v>2015</v>
      </c>
      <c r="AB4" s="53" t="s">
        <v>169</v>
      </c>
      <c r="AC4" s="53" t="s">
        <v>239</v>
      </c>
      <c r="AD4" s="53" t="s">
        <v>240</v>
      </c>
      <c r="AE4" s="53">
        <v>2016</v>
      </c>
      <c r="AF4" s="53" t="s">
        <v>173</v>
      </c>
      <c r="AG4" s="53" t="s">
        <v>241</v>
      </c>
      <c r="AH4" s="53" t="s">
        <v>242</v>
      </c>
      <c r="AI4" s="53">
        <v>2017</v>
      </c>
      <c r="AJ4" s="53" t="s">
        <v>177</v>
      </c>
      <c r="AK4" s="53" t="s">
        <v>243</v>
      </c>
      <c r="AL4" s="53" t="s">
        <v>244</v>
      </c>
      <c r="AM4" s="53">
        <v>2018</v>
      </c>
      <c r="AN4" s="53" t="s">
        <v>181</v>
      </c>
      <c r="AO4" s="53" t="s">
        <v>245</v>
      </c>
      <c r="AP4" s="53" t="s">
        <v>246</v>
      </c>
      <c r="AQ4" s="53">
        <v>2019</v>
      </c>
      <c r="AR4" s="53" t="s">
        <v>185</v>
      </c>
      <c r="AS4" s="53" t="s">
        <v>247</v>
      </c>
      <c r="AT4" s="53" t="s">
        <v>248</v>
      </c>
      <c r="AU4" s="53">
        <v>2020</v>
      </c>
      <c r="AV4" s="53" t="s">
        <v>189</v>
      </c>
      <c r="AW4" s="53" t="s">
        <v>249</v>
      </c>
      <c r="AX4" s="53" t="s">
        <v>250</v>
      </c>
      <c r="AY4" s="53">
        <v>2021</v>
      </c>
      <c r="AZ4" s="53" t="s">
        <v>193</v>
      </c>
      <c r="BA4" s="53" t="s">
        <v>251</v>
      </c>
      <c r="BB4" s="53" t="s">
        <v>252</v>
      </c>
      <c r="BC4" s="53">
        <v>2022</v>
      </c>
      <c r="BD4" s="53" t="s">
        <v>197</v>
      </c>
      <c r="BE4" s="53" t="s">
        <v>253</v>
      </c>
      <c r="BF4" s="53" t="s">
        <v>254</v>
      </c>
      <c r="BG4" s="53">
        <v>2023</v>
      </c>
      <c r="BH4" s="53" t="s">
        <v>201</v>
      </c>
      <c r="BI4" s="53" t="s">
        <v>255</v>
      </c>
      <c r="BJ4" s="53" t="s">
        <v>256</v>
      </c>
      <c r="BK4" s="53">
        <v>2024</v>
      </c>
      <c r="BL4" s="53" t="s">
        <v>205</v>
      </c>
      <c r="BM4" s="53" t="s">
        <v>257</v>
      </c>
      <c r="BN4" s="53" t="s">
        <v>258</v>
      </c>
      <c r="BO4" s="53">
        <v>2025</v>
      </c>
      <c r="BP4" s="53" t="s">
        <v>278</v>
      </c>
      <c r="BQ4" s="53" t="s">
        <v>280</v>
      </c>
    </row>
    <row r="5" spans="1:105" s="57" customFormat="1" ht="15" customHeight="1" x14ac:dyDescent="0.3">
      <c r="A5" s="55" t="s">
        <v>207</v>
      </c>
      <c r="B5" s="56">
        <v>696.12400000000002</v>
      </c>
      <c r="C5" s="56">
        <v>475.43400000000003</v>
      </c>
      <c r="D5" s="56">
        <v>145.13200000000001</v>
      </c>
      <c r="E5" s="56">
        <v>312.76400000000001</v>
      </c>
      <c r="F5" s="56">
        <v>482.31599999999997</v>
      </c>
      <c r="G5" s="56">
        <v>673.529</v>
      </c>
      <c r="H5" s="56">
        <v>138.74199999999999</v>
      </c>
      <c r="I5" s="56">
        <v>311.52199999999999</v>
      </c>
      <c r="J5" s="56">
        <v>479.03800000000001</v>
      </c>
      <c r="K5" s="56">
        <v>631.05399999999997</v>
      </c>
      <c r="L5" s="56">
        <v>149.721</v>
      </c>
      <c r="M5" s="56">
        <v>248.447</v>
      </c>
      <c r="N5" s="56">
        <v>403.28100000000001</v>
      </c>
      <c r="O5" s="56">
        <v>599.10500000000002</v>
      </c>
      <c r="P5" s="56">
        <v>140.315</v>
      </c>
      <c r="Q5" s="56">
        <v>291.721</v>
      </c>
      <c r="R5" s="56">
        <v>473.637</v>
      </c>
      <c r="S5" s="56">
        <v>667.423</v>
      </c>
      <c r="T5" s="56">
        <v>150.72999999999999</v>
      </c>
      <c r="U5" s="56">
        <v>294.30599999999998</v>
      </c>
      <c r="V5" s="56">
        <v>459.822</v>
      </c>
      <c r="W5" s="56">
        <v>648.61099999999999</v>
      </c>
      <c r="X5" s="56">
        <v>120.96899999999999</v>
      </c>
      <c r="Y5" s="56">
        <v>239.941</v>
      </c>
      <c r="Z5" s="56">
        <v>394.18900000000002</v>
      </c>
      <c r="AA5" s="56">
        <v>606.63199999999995</v>
      </c>
      <c r="AB5" s="56">
        <v>129.81</v>
      </c>
      <c r="AC5" s="56">
        <v>279.87299999999999</v>
      </c>
      <c r="AD5" s="56">
        <v>433.185</v>
      </c>
      <c r="AE5" s="56">
        <v>586.91700000000003</v>
      </c>
      <c r="AF5" s="56">
        <v>146.52500000000001</v>
      </c>
      <c r="AG5" s="56">
        <v>310.3</v>
      </c>
      <c r="AH5" s="56">
        <v>478.31799999999998</v>
      </c>
      <c r="AI5" s="56">
        <v>672.87300000000005</v>
      </c>
      <c r="AJ5" s="56">
        <v>132.64699999999999</v>
      </c>
      <c r="AK5" s="56">
        <v>290.76600000000002</v>
      </c>
      <c r="AL5" s="56">
        <v>496.72</v>
      </c>
      <c r="AM5" s="56">
        <v>743.46199999999999</v>
      </c>
      <c r="AN5" s="56">
        <v>120.76600000000001</v>
      </c>
      <c r="AO5" s="56">
        <v>288.625</v>
      </c>
      <c r="AP5" s="56">
        <v>535.125</v>
      </c>
      <c r="AQ5" s="56">
        <v>765.50599999999997</v>
      </c>
      <c r="AR5" s="56">
        <v>165.941</v>
      </c>
      <c r="AS5" s="56">
        <v>361.95299999999997</v>
      </c>
      <c r="AT5" s="56">
        <v>612.50699999999995</v>
      </c>
      <c r="AU5" s="56">
        <v>973.15</v>
      </c>
      <c r="AV5" s="56">
        <v>222.63</v>
      </c>
      <c r="AW5" s="56">
        <v>574.08900000000006</v>
      </c>
      <c r="AX5" s="56">
        <v>940.66499999999996</v>
      </c>
      <c r="AY5" s="56">
        <v>1383.499</v>
      </c>
      <c r="AZ5" s="56">
        <v>285.33499999999998</v>
      </c>
      <c r="BA5" s="56">
        <v>657.39699999999993</v>
      </c>
      <c r="BB5" s="56">
        <v>1056.087</v>
      </c>
      <c r="BC5" s="56">
        <v>1592.3020000000001</v>
      </c>
      <c r="BD5" s="56">
        <v>259.15499999999997</v>
      </c>
      <c r="BE5" s="56">
        <v>567.79100000000005</v>
      </c>
      <c r="BF5" s="56">
        <v>840.58600000000001</v>
      </c>
      <c r="BG5" s="56">
        <v>1227.2470000000001</v>
      </c>
      <c r="BH5" s="56">
        <v>208.51400000000001</v>
      </c>
      <c r="BI5" s="56">
        <v>503.71300000000002</v>
      </c>
      <c r="BJ5" s="56">
        <v>768.51800000000003</v>
      </c>
      <c r="BK5" s="56">
        <v>1220.011</v>
      </c>
      <c r="BL5" s="56">
        <v>273.09500000000003</v>
      </c>
      <c r="BM5" s="56">
        <v>589.19000000000005</v>
      </c>
      <c r="BN5" s="56">
        <v>938.47299999999996</v>
      </c>
      <c r="BO5" s="56">
        <v>1326.712</v>
      </c>
      <c r="BP5" s="56">
        <v>220.971</v>
      </c>
      <c r="BQ5" s="56">
        <v>334.77699999999999</v>
      </c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</row>
    <row r="6" spans="1:105" s="57" customFormat="1" ht="15" customHeight="1" x14ac:dyDescent="0.3">
      <c r="A6" s="58" t="s">
        <v>208</v>
      </c>
      <c r="B6" s="56">
        <v>-416.55</v>
      </c>
      <c r="C6" s="56">
        <v>-328.13799999999998</v>
      </c>
      <c r="D6" s="56">
        <v>-92.936000000000007</v>
      </c>
      <c r="E6" s="56">
        <v>-200.971</v>
      </c>
      <c r="F6" s="56">
        <v>-305.27699999999999</v>
      </c>
      <c r="G6" s="56">
        <v>-430.77600000000001</v>
      </c>
      <c r="H6" s="56">
        <v>-95.296999999999997</v>
      </c>
      <c r="I6" s="56">
        <v>-217.173</v>
      </c>
      <c r="J6" s="56">
        <v>-335.55799999999999</v>
      </c>
      <c r="K6" s="56">
        <v>-458.44200000000001</v>
      </c>
      <c r="L6" s="56">
        <v>-118.827</v>
      </c>
      <c r="M6" s="56">
        <v>-195.85499999999999</v>
      </c>
      <c r="N6" s="56">
        <v>-314.12900000000002</v>
      </c>
      <c r="O6" s="56">
        <v>-462.59699999999998</v>
      </c>
      <c r="P6" s="56">
        <v>-104.143</v>
      </c>
      <c r="Q6" s="56">
        <v>-213.15600000000001</v>
      </c>
      <c r="R6" s="56">
        <v>-343.60399999999998</v>
      </c>
      <c r="S6" s="56">
        <v>-474.15100000000001</v>
      </c>
      <c r="T6" s="56">
        <v>-107.054</v>
      </c>
      <c r="U6" s="56">
        <v>-210.89</v>
      </c>
      <c r="V6" s="56">
        <v>-338.40699999999998</v>
      </c>
      <c r="W6" s="56">
        <v>-481.18400000000003</v>
      </c>
      <c r="X6" s="56">
        <v>-94.350999999999999</v>
      </c>
      <c r="Y6" s="56">
        <v>-187.149</v>
      </c>
      <c r="Z6" s="56">
        <v>-306.988</v>
      </c>
      <c r="AA6" s="56">
        <v>-468.60500000000002</v>
      </c>
      <c r="AB6" s="56">
        <v>-103.58199999999999</v>
      </c>
      <c r="AC6" s="56">
        <v>-218.499</v>
      </c>
      <c r="AD6" s="56">
        <v>-341.08499999999998</v>
      </c>
      <c r="AE6" s="56">
        <v>-469.92099999999999</v>
      </c>
      <c r="AF6" s="56">
        <v>-110.28100000000001</v>
      </c>
      <c r="AG6" s="56">
        <v>-226.68199999999999</v>
      </c>
      <c r="AH6" s="56">
        <v>-346.13</v>
      </c>
      <c r="AI6" s="56">
        <v>-483.23599999999999</v>
      </c>
      <c r="AJ6" s="56">
        <v>-97.888000000000005</v>
      </c>
      <c r="AK6" s="56">
        <v>-214.28200000000001</v>
      </c>
      <c r="AL6" s="56">
        <v>-359.68200000000002</v>
      </c>
      <c r="AM6" s="56">
        <v>-537.08299999999997</v>
      </c>
      <c r="AN6" s="56">
        <v>-97.215000000000003</v>
      </c>
      <c r="AO6" s="56">
        <v>-221.768</v>
      </c>
      <c r="AP6" s="56">
        <v>-395.21800000000002</v>
      </c>
      <c r="AQ6" s="56">
        <v>-556.80799999999999</v>
      </c>
      <c r="AR6" s="56">
        <v>-117.658</v>
      </c>
      <c r="AS6" s="56">
        <v>-258.63400000000001</v>
      </c>
      <c r="AT6" s="56">
        <v>-429.89499999999998</v>
      </c>
      <c r="AU6" s="56">
        <v>-674.32100000000003</v>
      </c>
      <c r="AV6" s="56">
        <v>-147.16</v>
      </c>
      <c r="AW6" s="56">
        <v>-383.8</v>
      </c>
      <c r="AX6" s="56">
        <v>-635.745</v>
      </c>
      <c r="AY6" s="56">
        <v>-936.71</v>
      </c>
      <c r="AZ6" s="56">
        <v>-199.73</v>
      </c>
      <c r="BA6" s="56">
        <v>-466.82500000000005</v>
      </c>
      <c r="BB6" s="56">
        <v>-728.65800000000013</v>
      </c>
      <c r="BC6" s="56">
        <v>-1083.4520000000002</v>
      </c>
      <c r="BD6" s="56">
        <v>-173.37799999999999</v>
      </c>
      <c r="BE6" s="56">
        <v>-390.46699999999998</v>
      </c>
      <c r="BF6" s="56">
        <v>-582.58000000000004</v>
      </c>
      <c r="BG6" s="56">
        <v>-859.70500000000004</v>
      </c>
      <c r="BH6" s="56">
        <v>-154.03700000000001</v>
      </c>
      <c r="BI6" s="56">
        <v>-358.80599999999998</v>
      </c>
      <c r="BJ6" s="56">
        <v>-544.36</v>
      </c>
      <c r="BK6" s="56">
        <v>-864.79499999999996</v>
      </c>
      <c r="BL6" s="56">
        <v>-206.42099999999999</v>
      </c>
      <c r="BM6" s="56">
        <v>-435.88799999999998</v>
      </c>
      <c r="BN6" s="56">
        <v>-692.52099999999996</v>
      </c>
      <c r="BO6" s="56">
        <v>-956.30499999999995</v>
      </c>
      <c r="BP6" s="56">
        <v>-165.56299999999999</v>
      </c>
      <c r="BQ6" s="56">
        <v>-255.97300000000001</v>
      </c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</row>
    <row r="7" spans="1:105" s="59" customFormat="1" ht="15" customHeight="1" x14ac:dyDescent="0.3">
      <c r="A7" s="58" t="s">
        <v>209</v>
      </c>
      <c r="B7" s="56">
        <v>279.57400000000001</v>
      </c>
      <c r="C7" s="56">
        <v>147.29599999999999</v>
      </c>
      <c r="D7" s="56">
        <v>52.195999999999998</v>
      </c>
      <c r="E7" s="56">
        <v>111.79300000000001</v>
      </c>
      <c r="F7" s="56">
        <v>177.03899999999999</v>
      </c>
      <c r="G7" s="56">
        <v>242.75299999999999</v>
      </c>
      <c r="H7" s="56">
        <v>43.445</v>
      </c>
      <c r="I7" s="56">
        <v>94.349000000000004</v>
      </c>
      <c r="J7" s="56">
        <v>143.47999999999999</v>
      </c>
      <c r="K7" s="56">
        <v>172.61199999999999</v>
      </c>
      <c r="L7" s="56">
        <v>30.893999999999998</v>
      </c>
      <c r="M7" s="56">
        <v>52.591999999999999</v>
      </c>
      <c r="N7" s="56">
        <v>89.152000000000001</v>
      </c>
      <c r="O7" s="56">
        <v>136.50800000000001</v>
      </c>
      <c r="P7" s="56">
        <v>36.171999999999997</v>
      </c>
      <c r="Q7" s="56">
        <v>78.564999999999998</v>
      </c>
      <c r="R7" s="56">
        <v>130.03299999999999</v>
      </c>
      <c r="S7" s="56">
        <v>193.27199999999999</v>
      </c>
      <c r="T7" s="56">
        <v>43.676000000000002</v>
      </c>
      <c r="U7" s="56">
        <v>83.415999999999997</v>
      </c>
      <c r="V7" s="56">
        <v>121.41500000000001</v>
      </c>
      <c r="W7" s="56">
        <v>167.42699999999999</v>
      </c>
      <c r="X7" s="56">
        <v>26.617999999999999</v>
      </c>
      <c r="Y7" s="56">
        <v>52.792000000000002</v>
      </c>
      <c r="Z7" s="56">
        <v>87.200999999999993</v>
      </c>
      <c r="AA7" s="56">
        <v>138.02699999999999</v>
      </c>
      <c r="AB7" s="56">
        <v>26.228000000000002</v>
      </c>
      <c r="AC7" s="56">
        <v>61.374000000000002</v>
      </c>
      <c r="AD7" s="56">
        <v>92.1</v>
      </c>
      <c r="AE7" s="56">
        <v>116.996</v>
      </c>
      <c r="AF7" s="56">
        <v>36.244</v>
      </c>
      <c r="AG7" s="56">
        <v>83.617999999999995</v>
      </c>
      <c r="AH7" s="56">
        <v>132.18799999999999</v>
      </c>
      <c r="AI7" s="56">
        <v>189.637</v>
      </c>
      <c r="AJ7" s="56">
        <v>34.759</v>
      </c>
      <c r="AK7" s="56">
        <v>76.483999999999995</v>
      </c>
      <c r="AL7" s="56">
        <v>137.03800000000001</v>
      </c>
      <c r="AM7" s="56">
        <v>206.37899999999999</v>
      </c>
      <c r="AN7" s="56">
        <v>23.550999999999998</v>
      </c>
      <c r="AO7" s="56">
        <v>66.856999999999999</v>
      </c>
      <c r="AP7" s="56">
        <v>139.90700000000001</v>
      </c>
      <c r="AQ7" s="56">
        <v>208.69800000000001</v>
      </c>
      <c r="AR7" s="56">
        <v>48.283000000000001</v>
      </c>
      <c r="AS7" s="56">
        <v>103.319</v>
      </c>
      <c r="AT7" s="56">
        <v>182.61199999999999</v>
      </c>
      <c r="AU7" s="56">
        <v>298.82900000000001</v>
      </c>
      <c r="AV7" s="56">
        <v>75.47</v>
      </c>
      <c r="AW7" s="56">
        <v>190.28899999999999</v>
      </c>
      <c r="AX7" s="56">
        <v>304.92</v>
      </c>
      <c r="AY7" s="56">
        <v>446.78899999999999</v>
      </c>
      <c r="AZ7" s="56">
        <v>85.605000000000004</v>
      </c>
      <c r="BA7" s="56">
        <v>190.572</v>
      </c>
      <c r="BB7" s="56">
        <v>327.42899999999997</v>
      </c>
      <c r="BC7" s="56">
        <v>508.84999999999997</v>
      </c>
      <c r="BD7" s="56">
        <v>85.777000000000001</v>
      </c>
      <c r="BE7" s="56">
        <v>177.32400000000001</v>
      </c>
      <c r="BF7" s="56">
        <v>258.00599999999997</v>
      </c>
      <c r="BG7" s="56">
        <v>367.54199999999997</v>
      </c>
      <c r="BH7" s="56">
        <v>60.625</v>
      </c>
      <c r="BI7" s="56">
        <v>144.90700000000001</v>
      </c>
      <c r="BJ7" s="56">
        <v>224.15799999999999</v>
      </c>
      <c r="BK7" s="56">
        <v>355.21600000000001</v>
      </c>
      <c r="BL7" s="56">
        <v>66.674000000000007</v>
      </c>
      <c r="BM7" s="56">
        <v>153.30199999999999</v>
      </c>
      <c r="BN7" s="56">
        <v>245.952</v>
      </c>
      <c r="BO7" s="56">
        <v>370.40699999999998</v>
      </c>
      <c r="BP7" s="56">
        <v>55.408000000000001</v>
      </c>
      <c r="BQ7" s="56">
        <v>78.804000000000002</v>
      </c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</row>
    <row r="8" spans="1:105" s="57" customFormat="1" ht="15" customHeight="1" x14ac:dyDescent="0.3">
      <c r="A8" s="58" t="s">
        <v>210</v>
      </c>
      <c r="B8" s="56">
        <v>-153.11799999999999</v>
      </c>
      <c r="C8" s="56">
        <v>-138.11500000000001</v>
      </c>
      <c r="D8" s="56">
        <v>-38.265000000000001</v>
      </c>
      <c r="E8" s="56">
        <v>-80.122</v>
      </c>
      <c r="F8" s="56">
        <v>-121.642</v>
      </c>
      <c r="G8" s="56">
        <v>-165.852</v>
      </c>
      <c r="H8" s="56">
        <v>-40.863</v>
      </c>
      <c r="I8" s="56">
        <v>-89.066999999999993</v>
      </c>
      <c r="J8" s="56">
        <v>-135.47399999999999</v>
      </c>
      <c r="K8" s="56">
        <v>-183.67599999999999</v>
      </c>
      <c r="L8" s="56">
        <v>-39.719000000000001</v>
      </c>
      <c r="M8" s="56">
        <v>-88.623000000000005</v>
      </c>
      <c r="N8" s="56">
        <v>-131.73500000000001</v>
      </c>
      <c r="O8" s="56">
        <v>-173.74299999999999</v>
      </c>
      <c r="P8" s="56">
        <v>-40.837000000000003</v>
      </c>
      <c r="Q8" s="56">
        <v>-79.840999999999994</v>
      </c>
      <c r="R8" s="56">
        <v>-121.941</v>
      </c>
      <c r="S8" s="56">
        <v>-162.995</v>
      </c>
      <c r="T8" s="56">
        <v>-39.94</v>
      </c>
      <c r="U8" s="56">
        <v>-78.369</v>
      </c>
      <c r="V8" s="56">
        <v>-117.32599999999999</v>
      </c>
      <c r="W8" s="56">
        <v>-157.84399999999999</v>
      </c>
      <c r="X8" s="56">
        <v>-36.155999999999999</v>
      </c>
      <c r="Y8" s="56">
        <v>-80.063000000000002</v>
      </c>
      <c r="Z8" s="56">
        <v>-120.809</v>
      </c>
      <c r="AA8" s="56">
        <v>-140.06899999999999</v>
      </c>
      <c r="AB8" s="56">
        <v>-38.798999999999999</v>
      </c>
      <c r="AC8" s="56">
        <v>-76.963999999999999</v>
      </c>
      <c r="AD8" s="56">
        <v>-115.649</v>
      </c>
      <c r="AE8" s="56">
        <v>-161.43</v>
      </c>
      <c r="AF8" s="56">
        <v>-32.927999999999997</v>
      </c>
      <c r="AG8" s="56">
        <v>-68</v>
      </c>
      <c r="AH8" s="56">
        <v>-102.19499999999999</v>
      </c>
      <c r="AI8" s="56">
        <v>-138.37200000000001</v>
      </c>
      <c r="AJ8" s="56">
        <v>-34.115000000000002</v>
      </c>
      <c r="AK8" s="56">
        <f>SUM(AK9:AK12)</f>
        <v>-75.728000000000009</v>
      </c>
      <c r="AL8" s="56">
        <f>SUM(AL9:AL12)</f>
        <v>-120.875</v>
      </c>
      <c r="AM8" s="56">
        <f>SUM(AM9:AM12)</f>
        <v>-160.33300000000003</v>
      </c>
      <c r="AN8" s="56">
        <v>32.892000000000003</v>
      </c>
      <c r="AO8" s="56">
        <f t="shared" ref="AO8:BD8" si="0">SUM(AO9:AO12)</f>
        <v>-12.094999999999999</v>
      </c>
      <c r="AP8" s="56">
        <f t="shared" si="0"/>
        <v>-57.811000000000007</v>
      </c>
      <c r="AQ8" s="56">
        <f t="shared" si="0"/>
        <v>-104.205</v>
      </c>
      <c r="AR8" s="56">
        <f t="shared" si="0"/>
        <v>-43.568999999999996</v>
      </c>
      <c r="AS8" s="56">
        <f t="shared" si="0"/>
        <v>-88.304999999999993</v>
      </c>
      <c r="AT8" s="56">
        <f t="shared" si="0"/>
        <v>-136.751</v>
      </c>
      <c r="AU8" s="56">
        <f t="shared" si="0"/>
        <v>-191.96099999999998</v>
      </c>
      <c r="AV8" s="56">
        <f t="shared" si="0"/>
        <v>-50.095000000000006</v>
      </c>
      <c r="AW8" s="56">
        <f t="shared" si="0"/>
        <v>-108.869</v>
      </c>
      <c r="AX8" s="56">
        <f t="shared" si="0"/>
        <v>-167.37800000000001</v>
      </c>
      <c r="AY8" s="56">
        <f t="shared" si="0"/>
        <v>-235.24099999999999</v>
      </c>
      <c r="AZ8" s="56">
        <f t="shared" si="0"/>
        <v>-57.04</v>
      </c>
      <c r="BA8" s="56">
        <f t="shared" si="0"/>
        <v>-121.66200000000001</v>
      </c>
      <c r="BB8" s="56">
        <f t="shared" si="0"/>
        <v>-180.45200000000003</v>
      </c>
      <c r="BC8" s="56">
        <f t="shared" si="0"/>
        <v>-237.69400000000002</v>
      </c>
      <c r="BD8" s="56">
        <f t="shared" si="0"/>
        <v>-46.677999999999997</v>
      </c>
      <c r="BE8" s="56">
        <v>-106.71799999999999</v>
      </c>
      <c r="BF8" s="56">
        <v>-111.791</v>
      </c>
      <c r="BG8" s="56">
        <v>-194.375</v>
      </c>
      <c r="BH8" s="56">
        <v>-37.658000000000001</v>
      </c>
      <c r="BI8" s="56">
        <v>-107.514</v>
      </c>
      <c r="BJ8" s="56">
        <v>-167.23599999999999</v>
      </c>
      <c r="BK8" s="56">
        <f t="shared" ref="BK8:BO8" si="1">SUM(BK9:BK12)</f>
        <v>-242.596</v>
      </c>
      <c r="BL8" s="56">
        <f t="shared" si="1"/>
        <v>-65.268000000000001</v>
      </c>
      <c r="BM8" s="56">
        <f t="shared" si="1"/>
        <v>-140.673</v>
      </c>
      <c r="BN8" s="56">
        <f t="shared" si="1"/>
        <v>-213.03500000000003</v>
      </c>
      <c r="BO8" s="56">
        <f t="shared" si="1"/>
        <v>-276.98399999999998</v>
      </c>
      <c r="BP8" s="56">
        <v>-34.579000000000001</v>
      </c>
      <c r="BQ8" s="56">
        <v>-42.576000000000001</v>
      </c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</row>
    <row r="9" spans="1:105" s="63" customFormat="1" ht="15" customHeight="1" x14ac:dyDescent="0.3">
      <c r="A9" s="60" t="s">
        <v>211</v>
      </c>
      <c r="B9" s="61">
        <v>-65.927000000000007</v>
      </c>
      <c r="C9" s="61">
        <v>-55.223999999999997</v>
      </c>
      <c r="D9" s="61">
        <v>-13.242000000000001</v>
      </c>
      <c r="E9" s="61">
        <v>-29.893000000000001</v>
      </c>
      <c r="F9" s="61">
        <v>-45.872999999999998</v>
      </c>
      <c r="G9" s="61">
        <v>-62.686999999999998</v>
      </c>
      <c r="H9" s="61">
        <v>-15.797000000000001</v>
      </c>
      <c r="I9" s="61">
        <v>-35.643000000000001</v>
      </c>
      <c r="J9" s="61">
        <v>-54.234000000000002</v>
      </c>
      <c r="K9" s="61">
        <v>-74.933000000000007</v>
      </c>
      <c r="L9" s="61">
        <v>-18.716999999999999</v>
      </c>
      <c r="M9" s="61">
        <v>-35.548999999999999</v>
      </c>
      <c r="N9" s="61">
        <v>-51.932000000000002</v>
      </c>
      <c r="O9" s="61">
        <v>-69.185000000000002</v>
      </c>
      <c r="P9" s="61">
        <v>-16.111999999999998</v>
      </c>
      <c r="Q9" s="61">
        <v>-34.098999999999997</v>
      </c>
      <c r="R9" s="61">
        <v>-52.488999999999997</v>
      </c>
      <c r="S9" s="61">
        <v>-72.003</v>
      </c>
      <c r="T9" s="61">
        <v>-18.425000000000001</v>
      </c>
      <c r="U9" s="61">
        <v>-35.683999999999997</v>
      </c>
      <c r="V9" s="61">
        <v>-54.19</v>
      </c>
      <c r="W9" s="61">
        <v>-72.738</v>
      </c>
      <c r="X9" s="61">
        <v>-14.25</v>
      </c>
      <c r="Y9" s="61">
        <v>-33.363</v>
      </c>
      <c r="Z9" s="61">
        <v>-51.642000000000003</v>
      </c>
      <c r="AA9" s="61">
        <v>-69.760999999999996</v>
      </c>
      <c r="AB9" s="61">
        <v>-14.978</v>
      </c>
      <c r="AC9" s="61">
        <v>-32.951000000000001</v>
      </c>
      <c r="AD9" s="61">
        <v>-52.264000000000003</v>
      </c>
      <c r="AE9" s="61">
        <v>-72.846000000000004</v>
      </c>
      <c r="AF9" s="61">
        <v>-14.659000000000001</v>
      </c>
      <c r="AG9" s="61">
        <v>-32.210999999999999</v>
      </c>
      <c r="AH9" s="61">
        <v>-49.146000000000001</v>
      </c>
      <c r="AI9" s="61">
        <v>-67.736000000000004</v>
      </c>
      <c r="AJ9" s="61">
        <v>-16.152999999999999</v>
      </c>
      <c r="AK9" s="61">
        <v>-34.206000000000003</v>
      </c>
      <c r="AL9" s="61">
        <v>-57.704000000000001</v>
      </c>
      <c r="AM9" s="61">
        <v>-79.801000000000002</v>
      </c>
      <c r="AN9" s="61">
        <v>-18.558</v>
      </c>
      <c r="AO9" s="61">
        <v>-39.438000000000002</v>
      </c>
      <c r="AP9" s="61">
        <v>-61.969000000000001</v>
      </c>
      <c r="AQ9" s="61">
        <v>-85.620999999999995</v>
      </c>
      <c r="AR9" s="61">
        <v>-19.081</v>
      </c>
      <c r="AS9" s="61">
        <v>-39.454000000000001</v>
      </c>
      <c r="AT9" s="61">
        <v>-61.2</v>
      </c>
      <c r="AU9" s="61">
        <v>-91.055000000000007</v>
      </c>
      <c r="AV9" s="61">
        <v>-22.393000000000001</v>
      </c>
      <c r="AW9" s="61">
        <v>-50.316000000000003</v>
      </c>
      <c r="AX9" s="61">
        <v>-77.259</v>
      </c>
      <c r="AY9" s="61">
        <v>-110.895</v>
      </c>
      <c r="AZ9" s="61">
        <v>-25.587</v>
      </c>
      <c r="BA9" s="61">
        <v>-58.001000000000005</v>
      </c>
      <c r="BB9" s="61">
        <v>-92.182000000000002</v>
      </c>
      <c r="BC9" s="61">
        <v>-125.756</v>
      </c>
      <c r="BD9" s="61">
        <v>-25.587</v>
      </c>
      <c r="BE9" s="61">
        <v>-54.335999999999999</v>
      </c>
      <c r="BF9" s="61">
        <v>-82.233000000000004</v>
      </c>
      <c r="BG9" s="61">
        <v>-111.387</v>
      </c>
      <c r="BH9" s="61">
        <v>-23.399000000000001</v>
      </c>
      <c r="BI9" s="61">
        <v>-53.598999999999997</v>
      </c>
      <c r="BJ9" s="61">
        <v>-85.375</v>
      </c>
      <c r="BK9" s="61">
        <v>-118.89</v>
      </c>
      <c r="BL9" s="61">
        <v>-28.681999999999999</v>
      </c>
      <c r="BM9" s="61">
        <v>-62.866</v>
      </c>
      <c r="BN9" s="61">
        <v>-99.049000000000007</v>
      </c>
      <c r="BO9" s="61">
        <v>-135.08799999999999</v>
      </c>
      <c r="BP9" s="61">
        <v>-28.401</v>
      </c>
      <c r="BQ9" s="61">
        <v>-33.603000000000002</v>
      </c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</row>
    <row r="10" spans="1:105" s="63" customFormat="1" ht="15" customHeight="1" x14ac:dyDescent="0.3">
      <c r="A10" s="60" t="s">
        <v>212</v>
      </c>
      <c r="B10" s="61">
        <v>-108.18</v>
      </c>
      <c r="C10" s="61">
        <v>-89.841999999999999</v>
      </c>
      <c r="D10" s="61">
        <v>-25.084</v>
      </c>
      <c r="E10" s="61">
        <v>-51.798000000000002</v>
      </c>
      <c r="F10" s="61">
        <v>-77.694000000000003</v>
      </c>
      <c r="G10" s="61">
        <v>-105.64400000000001</v>
      </c>
      <c r="H10" s="61">
        <v>-25.117999999999999</v>
      </c>
      <c r="I10" s="61">
        <v>-53.436</v>
      </c>
      <c r="J10" s="61">
        <v>-81.322999999999993</v>
      </c>
      <c r="K10" s="61">
        <v>-109.747</v>
      </c>
      <c r="L10" s="61">
        <v>-29.135000000000002</v>
      </c>
      <c r="M10" s="61">
        <v>-61.436</v>
      </c>
      <c r="N10" s="61">
        <v>-89.234999999999999</v>
      </c>
      <c r="O10" s="61">
        <v>-112.75700000000001</v>
      </c>
      <c r="P10" s="61">
        <v>-24.922000000000001</v>
      </c>
      <c r="Q10" s="61">
        <v>-45.819000000000003</v>
      </c>
      <c r="R10" s="61">
        <v>-69.634</v>
      </c>
      <c r="S10" s="61">
        <v>-91.745999999999995</v>
      </c>
      <c r="T10" s="61">
        <v>-22.975000000000001</v>
      </c>
      <c r="U10" s="61">
        <v>-46.03</v>
      </c>
      <c r="V10" s="61">
        <v>-67.622</v>
      </c>
      <c r="W10" s="61">
        <v>-90.058999999999997</v>
      </c>
      <c r="X10" s="61">
        <v>-22.452000000000002</v>
      </c>
      <c r="Y10" s="61">
        <v>-46.32</v>
      </c>
      <c r="Z10" s="61">
        <v>-67.75</v>
      </c>
      <c r="AA10" s="61">
        <v>-91.674999999999997</v>
      </c>
      <c r="AB10" s="61">
        <v>-24.481999999999999</v>
      </c>
      <c r="AC10" s="61">
        <v>-45.136000000000003</v>
      </c>
      <c r="AD10" s="61">
        <v>-65.260000000000005</v>
      </c>
      <c r="AE10" s="61">
        <v>-89.313999999999993</v>
      </c>
      <c r="AF10" s="61">
        <v>-18.411000000000001</v>
      </c>
      <c r="AG10" s="61">
        <v>-38.131</v>
      </c>
      <c r="AH10" s="61">
        <v>-56.100999999999999</v>
      </c>
      <c r="AI10" s="61">
        <v>-75.73</v>
      </c>
      <c r="AJ10" s="61">
        <v>-18.706</v>
      </c>
      <c r="AK10" s="61">
        <v>-40.896999999999998</v>
      </c>
      <c r="AL10" s="61">
        <v>-62.850999999999999</v>
      </c>
      <c r="AM10" s="61">
        <v>-84.525000000000006</v>
      </c>
      <c r="AN10" s="61">
        <v>-23.693000000000001</v>
      </c>
      <c r="AO10" s="61">
        <v>-48.284999999999997</v>
      </c>
      <c r="AP10" s="61">
        <v>-72.099000000000004</v>
      </c>
      <c r="AQ10" s="61">
        <v>-97.912999999999997</v>
      </c>
      <c r="AR10" s="61">
        <v>-24.242999999999999</v>
      </c>
      <c r="AS10" s="61">
        <v>-49.476999999999997</v>
      </c>
      <c r="AT10" s="61">
        <v>-77.135000000000005</v>
      </c>
      <c r="AU10" s="61">
        <v>-108.21</v>
      </c>
      <c r="AV10" s="61">
        <v>-29.605</v>
      </c>
      <c r="AW10" s="61">
        <v>-61.962000000000003</v>
      </c>
      <c r="AX10" s="61">
        <v>-94.805000000000007</v>
      </c>
      <c r="AY10" s="64">
        <v>-128.64400000000001</v>
      </c>
      <c r="AZ10" s="61">
        <v>-32.478999999999999</v>
      </c>
      <c r="BA10" s="61">
        <v>-65.313000000000002</v>
      </c>
      <c r="BB10" s="61">
        <v>-100.387</v>
      </c>
      <c r="BC10" s="61">
        <v>-138.858</v>
      </c>
      <c r="BD10" s="61">
        <v>-22.117000000000001</v>
      </c>
      <c r="BE10" s="61">
        <v>-69.114999999999995</v>
      </c>
      <c r="BF10" s="61">
        <v>-70.296000000000006</v>
      </c>
      <c r="BG10" s="61">
        <v>-142.82300000000001</v>
      </c>
      <c r="BH10" s="61">
        <v>-23.86</v>
      </c>
      <c r="BI10" s="61">
        <v>-69.665000000000006</v>
      </c>
      <c r="BJ10" s="61">
        <v>-108.392</v>
      </c>
      <c r="BK10" s="61">
        <v>-151.87700000000001</v>
      </c>
      <c r="BL10" s="61">
        <v>-38.015000000000001</v>
      </c>
      <c r="BM10" s="61">
        <v>-79.971999999999994</v>
      </c>
      <c r="BN10" s="61">
        <v>-118.44799999999999</v>
      </c>
      <c r="BO10" s="61">
        <v>-159.458</v>
      </c>
      <c r="BP10" s="61">
        <v>-7.87</v>
      </c>
      <c r="BQ10" s="61">
        <v>-8.6969999999999992</v>
      </c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</row>
    <row r="11" spans="1:105" s="63" customFormat="1" ht="15" customHeight="1" x14ac:dyDescent="0.3">
      <c r="A11" s="60" t="s">
        <v>213</v>
      </c>
      <c r="B11" s="61">
        <v>20.989000000000001</v>
      </c>
      <c r="C11" s="61">
        <v>6.9509999999999996</v>
      </c>
      <c r="D11" s="61">
        <v>6.0999999999999999E-2</v>
      </c>
      <c r="E11" s="61">
        <v>1.569</v>
      </c>
      <c r="F11" s="61">
        <v>1.925</v>
      </c>
      <c r="G11" s="61">
        <v>2.4790000000000001</v>
      </c>
      <c r="H11" s="61">
        <v>5.1999999999999998E-2</v>
      </c>
      <c r="I11" s="61">
        <v>1.2E-2</v>
      </c>
      <c r="J11" s="61">
        <v>8.3000000000000004E-2</v>
      </c>
      <c r="K11" s="61">
        <v>1.004</v>
      </c>
      <c r="L11" s="61">
        <v>8.1329999999999991</v>
      </c>
      <c r="M11" s="61">
        <v>8.3620000000000001</v>
      </c>
      <c r="N11" s="61">
        <v>9.4320000000000004</v>
      </c>
      <c r="O11" s="61">
        <v>8.1989999999999998</v>
      </c>
      <c r="P11" s="61">
        <v>0.19700000000000001</v>
      </c>
      <c r="Q11" s="61">
        <v>7.6999999999999999E-2</v>
      </c>
      <c r="R11" s="61">
        <v>0.182</v>
      </c>
      <c r="S11" s="61">
        <v>0.754</v>
      </c>
      <c r="T11" s="61">
        <v>1.46</v>
      </c>
      <c r="U11" s="61">
        <v>3.3450000000000002</v>
      </c>
      <c r="V11" s="61">
        <v>4.4859999999999998</v>
      </c>
      <c r="W11" s="61">
        <v>4.9530000000000003</v>
      </c>
      <c r="X11" s="61">
        <v>0.54600000000000004</v>
      </c>
      <c r="Y11" s="61">
        <v>-0.38</v>
      </c>
      <c r="Z11" s="61">
        <v>-1.417</v>
      </c>
      <c r="AA11" s="61">
        <v>21.367000000000001</v>
      </c>
      <c r="AB11" s="61">
        <v>0.66100000000000003</v>
      </c>
      <c r="AC11" s="61">
        <v>1.123</v>
      </c>
      <c r="AD11" s="61">
        <v>0</v>
      </c>
      <c r="AE11" s="61">
        <v>0.73</v>
      </c>
      <c r="AF11" s="61">
        <v>0.14199999999999999</v>
      </c>
      <c r="AG11" s="61">
        <v>2.3420000000000001</v>
      </c>
      <c r="AH11" s="61">
        <v>0</v>
      </c>
      <c r="AI11" s="61">
        <v>5.0940000000000003</v>
      </c>
      <c r="AJ11" s="61">
        <v>0.74399999999999999</v>
      </c>
      <c r="AK11" s="61">
        <v>-0.625</v>
      </c>
      <c r="AL11" s="61">
        <v>-0.32</v>
      </c>
      <c r="AM11" s="61">
        <v>3.9929999999999999</v>
      </c>
      <c r="AN11" s="61">
        <v>75.143000000000001</v>
      </c>
      <c r="AO11" s="61">
        <v>75.628</v>
      </c>
      <c r="AP11" s="61">
        <v>76.257000000000005</v>
      </c>
      <c r="AQ11" s="61">
        <v>79.328999999999994</v>
      </c>
      <c r="AR11" s="61">
        <v>-0.245</v>
      </c>
      <c r="AS11" s="61">
        <v>0.626</v>
      </c>
      <c r="AT11" s="61">
        <v>1.5840000000000001</v>
      </c>
      <c r="AU11" s="61">
        <v>7.3040000000000003</v>
      </c>
      <c r="AV11" s="61">
        <v>1.903</v>
      </c>
      <c r="AW11" s="61">
        <v>3.4089999999999998</v>
      </c>
      <c r="AX11" s="61">
        <v>4.6859999999999999</v>
      </c>
      <c r="AY11" s="61">
        <v>4.298</v>
      </c>
      <c r="AZ11" s="61">
        <v>1.026</v>
      </c>
      <c r="BA11" s="61">
        <v>1.6520000000000001</v>
      </c>
      <c r="BB11" s="61">
        <v>12.117000000000001</v>
      </c>
      <c r="BC11" s="61">
        <v>26.92</v>
      </c>
      <c r="BD11" s="61">
        <v>1.026</v>
      </c>
      <c r="BE11" s="61">
        <v>16.733000000000001</v>
      </c>
      <c r="BF11" s="61">
        <v>40.738</v>
      </c>
      <c r="BG11" s="61">
        <v>59.835000000000001</v>
      </c>
      <c r="BH11" s="61">
        <v>9.6010000000000009</v>
      </c>
      <c r="BI11" s="61">
        <v>15.75</v>
      </c>
      <c r="BJ11" s="61">
        <v>26.530999999999999</v>
      </c>
      <c r="BK11" s="61">
        <v>28.170999999999999</v>
      </c>
      <c r="BL11" s="61">
        <v>1.429</v>
      </c>
      <c r="BM11" s="61">
        <v>2.165</v>
      </c>
      <c r="BN11" s="61">
        <v>4.4619999999999997</v>
      </c>
      <c r="BO11" s="61">
        <v>17.562000000000001</v>
      </c>
      <c r="BP11" s="61">
        <v>1.6919999999999999</v>
      </c>
      <c r="BQ11" s="61">
        <v>-0.27600000000000002</v>
      </c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</row>
    <row r="12" spans="1:105" s="63" customFormat="1" ht="15" customHeight="1" x14ac:dyDescent="0.3">
      <c r="A12" s="60" t="s">
        <v>214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1.875</v>
      </c>
      <c r="AE12" s="61">
        <v>0</v>
      </c>
      <c r="AF12" s="61">
        <v>0</v>
      </c>
      <c r="AG12" s="61">
        <v>0</v>
      </c>
      <c r="AH12" s="61">
        <v>3.052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</row>
    <row r="13" spans="1:105" s="57" customFormat="1" ht="15" customHeight="1" x14ac:dyDescent="0.3">
      <c r="A13" s="58" t="s">
        <v>215</v>
      </c>
      <c r="B13" s="56">
        <v>126.456</v>
      </c>
      <c r="C13" s="56">
        <v>9.1809999999999992</v>
      </c>
      <c r="D13" s="56">
        <v>13.930999999999999</v>
      </c>
      <c r="E13" s="56">
        <v>31.670999999999999</v>
      </c>
      <c r="F13" s="56">
        <v>55.396999999999998</v>
      </c>
      <c r="G13" s="56">
        <v>76.900999999999996</v>
      </c>
      <c r="H13" s="56">
        <v>2.5819999999999999</v>
      </c>
      <c r="I13" s="56">
        <v>5.282</v>
      </c>
      <c r="J13" s="56">
        <v>8.0060000000000002</v>
      </c>
      <c r="K13" s="56">
        <v>-11.064</v>
      </c>
      <c r="L13" s="56">
        <v>-8.8249999999999993</v>
      </c>
      <c r="M13" s="56">
        <v>-36.030999999999999</v>
      </c>
      <c r="N13" s="56">
        <v>-42.582999999999998</v>
      </c>
      <c r="O13" s="56">
        <v>-37.234999999999999</v>
      </c>
      <c r="P13" s="56">
        <v>-4.665</v>
      </c>
      <c r="Q13" s="56">
        <v>-1.276</v>
      </c>
      <c r="R13" s="56">
        <v>8.0920000000000005</v>
      </c>
      <c r="S13" s="56">
        <v>30.277000000000001</v>
      </c>
      <c r="T13" s="56">
        <v>3.7360000000000002</v>
      </c>
      <c r="U13" s="56">
        <v>5.0469999999999997</v>
      </c>
      <c r="V13" s="56">
        <v>4.0890000000000004</v>
      </c>
      <c r="W13" s="56">
        <v>9.5830000000000002</v>
      </c>
      <c r="X13" s="56">
        <v>-9.5380000000000003</v>
      </c>
      <c r="Y13" s="56">
        <v>-27.271000000000001</v>
      </c>
      <c r="Z13" s="56">
        <v>-33.607999999999997</v>
      </c>
      <c r="AA13" s="56">
        <v>-2.0419999999999998</v>
      </c>
      <c r="AB13" s="56">
        <v>-12.571</v>
      </c>
      <c r="AC13" s="56">
        <v>-15.59</v>
      </c>
      <c r="AD13" s="56">
        <v>-23.548999999999999</v>
      </c>
      <c r="AE13" s="56">
        <v>-44.433999999999997</v>
      </c>
      <c r="AF13" s="56">
        <v>3.3159999999999998</v>
      </c>
      <c r="AG13" s="56">
        <v>15.618</v>
      </c>
      <c r="AH13" s="56">
        <v>29.992999999999999</v>
      </c>
      <c r="AI13" s="56">
        <v>51.265000000000001</v>
      </c>
      <c r="AJ13" s="56">
        <v>0.64400000000000002</v>
      </c>
      <c r="AK13" s="56">
        <v>0.75600000000000001</v>
      </c>
      <c r="AL13" s="56">
        <v>16.163</v>
      </c>
      <c r="AM13" s="56">
        <v>46.048000000000002</v>
      </c>
      <c r="AN13" s="56">
        <v>56.442999999999998</v>
      </c>
      <c r="AO13" s="56">
        <v>54.762</v>
      </c>
      <c r="AP13" s="56">
        <v>82.096000000000004</v>
      </c>
      <c r="AQ13" s="56">
        <v>104.49299999999999</v>
      </c>
      <c r="AR13" s="56">
        <v>4.7140000000000004</v>
      </c>
      <c r="AS13" s="56">
        <v>15.013999999999999</v>
      </c>
      <c r="AT13" s="56">
        <v>45.860999999999997</v>
      </c>
      <c r="AU13" s="56">
        <v>106.86799999999999</v>
      </c>
      <c r="AV13" s="56">
        <v>25.375</v>
      </c>
      <c r="AW13" s="56">
        <v>81.42</v>
      </c>
      <c r="AX13" s="56">
        <v>137.542</v>
      </c>
      <c r="AY13" s="56">
        <v>211.548</v>
      </c>
      <c r="AZ13" s="56">
        <v>28.565000000000001</v>
      </c>
      <c r="BA13" s="56">
        <v>68.91</v>
      </c>
      <c r="BB13" s="56">
        <v>146.97699999999998</v>
      </c>
      <c r="BC13" s="56">
        <v>271.15599999999995</v>
      </c>
      <c r="BD13" s="56">
        <v>37.045000000000002</v>
      </c>
      <c r="BE13" s="56">
        <v>70.605999999999995</v>
      </c>
      <c r="BF13" s="56">
        <v>113.017</v>
      </c>
      <c r="BG13" s="56">
        <v>173.167</v>
      </c>
      <c r="BH13" s="56">
        <v>13.204000000000001</v>
      </c>
      <c r="BI13" s="56">
        <v>37.393000000000001</v>
      </c>
      <c r="BJ13" s="56">
        <v>56.921999999999997</v>
      </c>
      <c r="BK13" s="56">
        <v>112.62</v>
      </c>
      <c r="BL13" s="56">
        <v>1.4059999999999999</v>
      </c>
      <c r="BM13" s="56">
        <v>12.629</v>
      </c>
      <c r="BN13" s="56">
        <v>32.917000000000002</v>
      </c>
      <c r="BO13" s="56">
        <v>93.423000000000002</v>
      </c>
      <c r="BP13" s="56">
        <v>-9.8439999999999994</v>
      </c>
      <c r="BQ13" s="56">
        <v>6.6109999999999998</v>
      </c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</row>
    <row r="14" spans="1:105" s="57" customFormat="1" ht="15" customHeight="1" x14ac:dyDescent="0.3">
      <c r="A14" s="58" t="s">
        <v>216</v>
      </c>
      <c r="B14" s="56">
        <v>35.302999999999997</v>
      </c>
      <c r="C14" s="56">
        <v>5.3550000000000004</v>
      </c>
      <c r="D14" s="56">
        <v>-3.0760000000000001</v>
      </c>
      <c r="E14" s="56">
        <v>-3.0649999999999999</v>
      </c>
      <c r="F14" s="56">
        <v>5.5030000000000001</v>
      </c>
      <c r="G14" s="56">
        <v>4.2469999999999999</v>
      </c>
      <c r="H14" s="56">
        <v>2.7290000000000001</v>
      </c>
      <c r="I14" s="56">
        <v>6.0590000000000002</v>
      </c>
      <c r="J14" s="56">
        <v>10.861000000000001</v>
      </c>
      <c r="K14" s="56">
        <v>10.836</v>
      </c>
      <c r="L14" s="56">
        <v>-8.5000000000000006E-2</v>
      </c>
      <c r="M14" s="56">
        <v>3.8319999999999999</v>
      </c>
      <c r="N14" s="56">
        <v>1.4370000000000001</v>
      </c>
      <c r="O14" s="56">
        <v>-1.853</v>
      </c>
      <c r="P14" s="56">
        <v>-3.161</v>
      </c>
      <c r="Q14" s="56">
        <v>-0.91</v>
      </c>
      <c r="R14" s="56">
        <v>0.56000000000000005</v>
      </c>
      <c r="S14" s="56">
        <v>4.2329999999999997</v>
      </c>
      <c r="T14" s="56">
        <v>-0.44900000000000001</v>
      </c>
      <c r="U14" s="56">
        <v>-2.1150000000000002</v>
      </c>
      <c r="V14" s="56">
        <v>0.216</v>
      </c>
      <c r="W14" s="56">
        <v>2.7480000000000002</v>
      </c>
      <c r="X14" s="56">
        <v>6.61</v>
      </c>
      <c r="Y14" s="56">
        <v>5.7279999999999998</v>
      </c>
      <c r="Z14" s="56">
        <v>12.347</v>
      </c>
      <c r="AA14" s="56">
        <v>10.897</v>
      </c>
      <c r="AB14" s="56">
        <v>-1.3260000000000001</v>
      </c>
      <c r="AC14" s="56">
        <v>-3.714</v>
      </c>
      <c r="AD14" s="56">
        <v>-2.17</v>
      </c>
      <c r="AE14" s="56">
        <v>-3.7829999999999999</v>
      </c>
      <c r="AF14" s="56">
        <v>-0.51700000000000002</v>
      </c>
      <c r="AG14" s="56">
        <v>3.42</v>
      </c>
      <c r="AH14" s="56">
        <v>2.4620000000000002</v>
      </c>
      <c r="AI14" s="56">
        <v>3.8279999999999998</v>
      </c>
      <c r="AJ14" s="56">
        <v>1.181</v>
      </c>
      <c r="AK14" s="56">
        <f>SUM(AK15:AK16)</f>
        <v>38.816000000000003</v>
      </c>
      <c r="AL14" s="56">
        <f t="shared" ref="AL14:AM14" si="2">SUM(AL15:AL16)</f>
        <v>38.814</v>
      </c>
      <c r="AM14" s="56">
        <f t="shared" si="2"/>
        <v>41.123000000000005</v>
      </c>
      <c r="AN14" s="56">
        <v>61.354999999999997</v>
      </c>
      <c r="AO14" s="56">
        <f t="shared" ref="AO14:BD14" si="3">SUM(AO15:AO16)</f>
        <v>58.882999999999996</v>
      </c>
      <c r="AP14" s="56">
        <f t="shared" si="3"/>
        <v>60.483000000000004</v>
      </c>
      <c r="AQ14" s="56">
        <f t="shared" si="3"/>
        <v>61.599999999999994</v>
      </c>
      <c r="AR14" s="56">
        <f t="shared" si="3"/>
        <v>26.085999999999999</v>
      </c>
      <c r="AS14" s="56">
        <f t="shared" si="3"/>
        <v>28.480999999999998</v>
      </c>
      <c r="AT14" s="56">
        <f t="shared" si="3"/>
        <v>28.919999999999998</v>
      </c>
      <c r="AU14" s="56">
        <f t="shared" si="3"/>
        <v>62.276999999999994</v>
      </c>
      <c r="AV14" s="56">
        <f t="shared" si="3"/>
        <v>0.12400000000000011</v>
      </c>
      <c r="AW14" s="56">
        <f t="shared" si="3"/>
        <v>2.3519999999999999</v>
      </c>
      <c r="AX14" s="56">
        <f t="shared" si="3"/>
        <v>3.9210000000000003</v>
      </c>
      <c r="AY14" s="56">
        <f t="shared" si="3"/>
        <v>1.718</v>
      </c>
      <c r="AZ14" s="56">
        <f t="shared" si="3"/>
        <v>9.2119999999999997</v>
      </c>
      <c r="BA14" s="56">
        <f t="shared" si="3"/>
        <v>6.9880000000000004</v>
      </c>
      <c r="BB14" s="56">
        <f t="shared" si="3"/>
        <v>11.9</v>
      </c>
      <c r="BC14" s="56">
        <f t="shared" si="3"/>
        <v>7.9510000000000023</v>
      </c>
      <c r="BD14" s="56">
        <f t="shared" si="3"/>
        <v>4.3030000000000008</v>
      </c>
      <c r="BE14" s="56">
        <v>5.3650000000000002</v>
      </c>
      <c r="BF14" s="56">
        <v>7.2779999999999987</v>
      </c>
      <c r="BG14" s="56">
        <v>10.190999999999999</v>
      </c>
      <c r="BH14" s="56">
        <v>1.758</v>
      </c>
      <c r="BI14" s="56">
        <v>10.037000000000001</v>
      </c>
      <c r="BJ14" s="56">
        <v>11.048999999999999</v>
      </c>
      <c r="BK14" s="56">
        <f>SUM(BK15:BK16)</f>
        <v>8.6999999999999993</v>
      </c>
      <c r="BL14" s="56">
        <f t="shared" ref="BL14:BO14" si="4">SUM(BL15:BL16)</f>
        <v>5.5149999999999997</v>
      </c>
      <c r="BM14" s="56">
        <f t="shared" si="4"/>
        <v>8.8740000000000006</v>
      </c>
      <c r="BN14" s="56">
        <f t="shared" si="4"/>
        <v>20.896999999999998</v>
      </c>
      <c r="BO14" s="56">
        <f t="shared" si="4"/>
        <v>14.244999999999997</v>
      </c>
      <c r="BP14" s="56">
        <v>12.967000000000001</v>
      </c>
      <c r="BQ14" s="56">
        <v>8.1589999999999989</v>
      </c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</row>
    <row r="15" spans="1:105" s="63" customFormat="1" ht="15" customHeight="1" x14ac:dyDescent="0.3">
      <c r="A15" s="60" t="s">
        <v>217</v>
      </c>
      <c r="B15" s="61">
        <v>36.950000000000003</v>
      </c>
      <c r="C15" s="61">
        <v>18.206</v>
      </c>
      <c r="D15" s="61">
        <v>6.423</v>
      </c>
      <c r="E15" s="61">
        <v>10.097</v>
      </c>
      <c r="F15" s="61">
        <v>22.481000000000002</v>
      </c>
      <c r="G15" s="61">
        <v>26.05</v>
      </c>
      <c r="H15" s="61">
        <v>5.5570000000000004</v>
      </c>
      <c r="I15" s="61">
        <v>12.396000000000001</v>
      </c>
      <c r="J15" s="61">
        <v>19.638000000000002</v>
      </c>
      <c r="K15" s="61">
        <v>25.382999999999999</v>
      </c>
      <c r="L15" s="61">
        <v>4.7080000000000002</v>
      </c>
      <c r="M15" s="61">
        <v>14.137</v>
      </c>
      <c r="N15" s="61">
        <v>17.132999999999999</v>
      </c>
      <c r="O15" s="61">
        <v>21.042999999999999</v>
      </c>
      <c r="P15" s="61">
        <v>3.8759999999999999</v>
      </c>
      <c r="Q15" s="61">
        <v>7.6689999999999996</v>
      </c>
      <c r="R15" s="61">
        <v>10.867000000000001</v>
      </c>
      <c r="S15" s="61">
        <v>19.041</v>
      </c>
      <c r="T15" s="61">
        <v>4.125</v>
      </c>
      <c r="U15" s="61">
        <v>10.172000000000001</v>
      </c>
      <c r="V15" s="61">
        <v>12.849</v>
      </c>
      <c r="W15" s="61">
        <v>14.403</v>
      </c>
      <c r="X15" s="61">
        <v>6.1369999999999996</v>
      </c>
      <c r="Y15" s="61">
        <v>11.012</v>
      </c>
      <c r="Z15" s="61">
        <v>14.734</v>
      </c>
      <c r="AA15" s="61">
        <v>19.212</v>
      </c>
      <c r="AB15" s="61">
        <v>4.1920000000000002</v>
      </c>
      <c r="AC15" s="61">
        <v>10.122</v>
      </c>
      <c r="AD15" s="61">
        <v>15.833</v>
      </c>
      <c r="AE15" s="61">
        <v>20.773</v>
      </c>
      <c r="AF15" s="61">
        <v>4.2850000000000001</v>
      </c>
      <c r="AG15" s="61">
        <v>8.7289999999999992</v>
      </c>
      <c r="AH15" s="61">
        <v>12.827</v>
      </c>
      <c r="AI15" s="61">
        <v>15.821999999999999</v>
      </c>
      <c r="AJ15" s="61">
        <v>3.4780000000000002</v>
      </c>
      <c r="AK15" s="61">
        <v>40.271000000000001</v>
      </c>
      <c r="AL15" s="61">
        <v>41.587000000000003</v>
      </c>
      <c r="AM15" s="61">
        <v>43.74</v>
      </c>
      <c r="AN15" s="61">
        <v>63.825000000000003</v>
      </c>
      <c r="AO15" s="61">
        <v>63.314999999999998</v>
      </c>
      <c r="AP15" s="61">
        <v>66.64</v>
      </c>
      <c r="AQ15" s="61">
        <v>69.941999999999993</v>
      </c>
      <c r="AR15" s="61">
        <v>27.292999999999999</v>
      </c>
      <c r="AS15" s="61">
        <v>29.931999999999999</v>
      </c>
      <c r="AT15" s="61">
        <v>31.030999999999999</v>
      </c>
      <c r="AU15" s="61">
        <v>69.528999999999996</v>
      </c>
      <c r="AV15" s="61">
        <v>2.1459999999999999</v>
      </c>
      <c r="AW15" s="61">
        <v>4.7549999999999999</v>
      </c>
      <c r="AX15" s="61">
        <v>9.6240000000000006</v>
      </c>
      <c r="AY15" s="61">
        <v>12.332000000000001</v>
      </c>
      <c r="AZ15" s="61">
        <v>3.64</v>
      </c>
      <c r="BA15" s="61">
        <v>7.4820000000000002</v>
      </c>
      <c r="BB15" s="61">
        <v>13.489000000000001</v>
      </c>
      <c r="BC15" s="61">
        <v>19.075000000000003</v>
      </c>
      <c r="BD15" s="61">
        <v>9.7910000000000004</v>
      </c>
      <c r="BE15" s="61">
        <v>17.013999999999999</v>
      </c>
      <c r="BF15" s="61">
        <v>26.24</v>
      </c>
      <c r="BG15" s="61">
        <v>34.966999999999999</v>
      </c>
      <c r="BH15" s="61">
        <v>7.5659999999999998</v>
      </c>
      <c r="BI15" s="61">
        <v>16.850000000000001</v>
      </c>
      <c r="BJ15" s="61">
        <v>23.510999999999999</v>
      </c>
      <c r="BK15" s="61">
        <v>30.113</v>
      </c>
      <c r="BL15" s="61">
        <v>10.007</v>
      </c>
      <c r="BM15" s="61">
        <v>19.021000000000001</v>
      </c>
      <c r="BN15" s="61">
        <v>36.845999999999997</v>
      </c>
      <c r="BO15" s="61">
        <v>41.850999999999999</v>
      </c>
      <c r="BP15" s="61">
        <v>15.204000000000001</v>
      </c>
      <c r="BQ15" s="61">
        <v>13.507999999999999</v>
      </c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</row>
    <row r="16" spans="1:105" s="63" customFormat="1" ht="15" customHeight="1" x14ac:dyDescent="0.3">
      <c r="A16" s="60" t="s">
        <v>218</v>
      </c>
      <c r="B16" s="61">
        <v>-1.647</v>
      </c>
      <c r="C16" s="61">
        <v>-12.851000000000001</v>
      </c>
      <c r="D16" s="61">
        <v>-9.4990000000000006</v>
      </c>
      <c r="E16" s="61">
        <v>-13.162000000000001</v>
      </c>
      <c r="F16" s="61">
        <v>-16.978000000000002</v>
      </c>
      <c r="G16" s="61">
        <v>-21.803000000000001</v>
      </c>
      <c r="H16" s="61">
        <v>-2.8279999999999998</v>
      </c>
      <c r="I16" s="61">
        <v>-6.3369999999999997</v>
      </c>
      <c r="J16" s="61">
        <v>-8.7769999999999992</v>
      </c>
      <c r="K16" s="61">
        <v>-14.547000000000001</v>
      </c>
      <c r="L16" s="61">
        <v>-4.7930000000000001</v>
      </c>
      <c r="M16" s="61">
        <v>-10.305</v>
      </c>
      <c r="N16" s="61">
        <v>-15.696</v>
      </c>
      <c r="O16" s="61">
        <v>-22.896000000000001</v>
      </c>
      <c r="P16" s="61">
        <v>-7.0369999999999999</v>
      </c>
      <c r="Q16" s="61">
        <v>-8.5790000000000006</v>
      </c>
      <c r="R16" s="61">
        <v>-10.307</v>
      </c>
      <c r="S16" s="61">
        <v>-14.808</v>
      </c>
      <c r="T16" s="61">
        <v>-4.5739999999999998</v>
      </c>
      <c r="U16" s="61">
        <v>-12.287000000000001</v>
      </c>
      <c r="V16" s="61">
        <v>-12.632999999999999</v>
      </c>
      <c r="W16" s="61">
        <v>-11.654999999999999</v>
      </c>
      <c r="X16" s="61">
        <v>0.47299999999999998</v>
      </c>
      <c r="Y16" s="61">
        <v>-5.2839999999999998</v>
      </c>
      <c r="Z16" s="61">
        <v>-2.387</v>
      </c>
      <c r="AA16" s="61">
        <v>-8.3149999999999995</v>
      </c>
      <c r="AB16" s="61">
        <v>-5.5179999999999998</v>
      </c>
      <c r="AC16" s="61">
        <v>-13.836</v>
      </c>
      <c r="AD16" s="61">
        <v>-18.003</v>
      </c>
      <c r="AE16" s="61">
        <v>-24.556000000000001</v>
      </c>
      <c r="AF16" s="61">
        <v>-4.8019999999999996</v>
      </c>
      <c r="AG16" s="61">
        <v>-5.3090000000000002</v>
      </c>
      <c r="AH16" s="61">
        <v>-10.365</v>
      </c>
      <c r="AI16" s="61">
        <v>-11.994</v>
      </c>
      <c r="AJ16" s="61">
        <v>-2.2970000000000002</v>
      </c>
      <c r="AK16" s="61">
        <v>-1.4550000000000001</v>
      </c>
      <c r="AL16" s="61">
        <v>-2.7730000000000001</v>
      </c>
      <c r="AM16" s="61">
        <v>-2.617</v>
      </c>
      <c r="AN16" s="61">
        <v>-2.4700000000000002</v>
      </c>
      <c r="AO16" s="61">
        <v>-4.4320000000000004</v>
      </c>
      <c r="AP16" s="61">
        <v>-6.157</v>
      </c>
      <c r="AQ16" s="61">
        <v>-8.3420000000000005</v>
      </c>
      <c r="AR16" s="61">
        <v>-1.2070000000000001</v>
      </c>
      <c r="AS16" s="61">
        <v>-1.4510000000000001</v>
      </c>
      <c r="AT16" s="61">
        <v>-2.1110000000000002</v>
      </c>
      <c r="AU16" s="61">
        <v>-7.2519999999999998</v>
      </c>
      <c r="AV16" s="61">
        <v>-2.0219999999999998</v>
      </c>
      <c r="AW16" s="61">
        <v>-2.403</v>
      </c>
      <c r="AX16" s="61">
        <v>-5.7030000000000003</v>
      </c>
      <c r="AY16" s="61">
        <v>-10.614000000000001</v>
      </c>
      <c r="AZ16" s="61">
        <v>5.5720000000000001</v>
      </c>
      <c r="BA16" s="61">
        <v>-0.49399999999999977</v>
      </c>
      <c r="BB16" s="61">
        <v>-1.5889999999999997</v>
      </c>
      <c r="BC16" s="61">
        <v>-11.124000000000001</v>
      </c>
      <c r="BD16" s="61">
        <v>-5.4879999999999995</v>
      </c>
      <c r="BE16" s="61">
        <v>-11.648999999999999</v>
      </c>
      <c r="BF16" s="61">
        <v>-18.962</v>
      </c>
      <c r="BG16" s="61">
        <v>-24.776</v>
      </c>
      <c r="BH16" s="61">
        <v>-5.8079999999999998</v>
      </c>
      <c r="BI16" s="61">
        <v>-6.8129999999999997</v>
      </c>
      <c r="BJ16" s="61">
        <v>-12.462</v>
      </c>
      <c r="BK16" s="61">
        <v>-21.413</v>
      </c>
      <c r="BL16" s="61">
        <v>-4.492</v>
      </c>
      <c r="BM16" s="61">
        <v>-10.147</v>
      </c>
      <c r="BN16" s="61">
        <v>-15.949</v>
      </c>
      <c r="BO16" s="61">
        <v>-27.606000000000002</v>
      </c>
      <c r="BP16" s="61">
        <v>-2.2370000000000001</v>
      </c>
      <c r="BQ16" s="61">
        <v>-5.3490000000000002</v>
      </c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</row>
    <row r="17" spans="1:105" s="57" customFormat="1" ht="15" customHeight="1" x14ac:dyDescent="0.3">
      <c r="A17" s="58" t="s">
        <v>219</v>
      </c>
      <c r="B17" s="56">
        <v>161.75899999999999</v>
      </c>
      <c r="C17" s="56">
        <v>14.536</v>
      </c>
      <c r="D17" s="56">
        <v>10.855</v>
      </c>
      <c r="E17" s="56">
        <v>28.606000000000002</v>
      </c>
      <c r="F17" s="56">
        <v>60.9</v>
      </c>
      <c r="G17" s="56">
        <v>81.147999999999996</v>
      </c>
      <c r="H17" s="56">
        <v>5.3109999999999999</v>
      </c>
      <c r="I17" s="56">
        <v>11.340999999999999</v>
      </c>
      <c r="J17" s="56">
        <v>18.867000000000001</v>
      </c>
      <c r="K17" s="56">
        <v>-0.22800000000000001</v>
      </c>
      <c r="L17" s="56">
        <v>-8.91</v>
      </c>
      <c r="M17" s="56">
        <v>-32.198999999999998</v>
      </c>
      <c r="N17" s="56">
        <v>-41.146000000000001</v>
      </c>
      <c r="O17" s="56">
        <v>-39.088000000000001</v>
      </c>
      <c r="P17" s="56">
        <v>-7.8259999999999996</v>
      </c>
      <c r="Q17" s="56">
        <v>-2.1859999999999999</v>
      </c>
      <c r="R17" s="56">
        <v>8.6519999999999992</v>
      </c>
      <c r="S17" s="56">
        <v>34.51</v>
      </c>
      <c r="T17" s="56">
        <v>3.2869999999999999</v>
      </c>
      <c r="U17" s="56">
        <v>2.9319999999999999</v>
      </c>
      <c r="V17" s="56">
        <v>4.3049999999999997</v>
      </c>
      <c r="W17" s="56">
        <v>12.331</v>
      </c>
      <c r="X17" s="56">
        <v>-2.9279999999999999</v>
      </c>
      <c r="Y17" s="56">
        <v>-21.542999999999999</v>
      </c>
      <c r="Z17" s="56">
        <v>-21.260999999999999</v>
      </c>
      <c r="AA17" s="56">
        <v>8.8550000000000004</v>
      </c>
      <c r="AB17" s="56">
        <v>-13.897</v>
      </c>
      <c r="AC17" s="56">
        <v>-19.303999999999998</v>
      </c>
      <c r="AD17" s="56">
        <v>-25.719000000000001</v>
      </c>
      <c r="AE17" s="56">
        <v>-48.216999999999999</v>
      </c>
      <c r="AF17" s="56">
        <v>2.7989999999999999</v>
      </c>
      <c r="AG17" s="56">
        <v>19.038</v>
      </c>
      <c r="AH17" s="56">
        <v>32.454999999999998</v>
      </c>
      <c r="AI17" s="56">
        <v>55.093000000000004</v>
      </c>
      <c r="AJ17" s="56">
        <v>1.825</v>
      </c>
      <c r="AK17" s="56">
        <v>39.572000000000003</v>
      </c>
      <c r="AL17" s="56">
        <v>54.976999999999997</v>
      </c>
      <c r="AM17" s="56">
        <v>87.168999999999997</v>
      </c>
      <c r="AN17" s="56">
        <v>117.798</v>
      </c>
      <c r="AO17" s="56">
        <v>113.645</v>
      </c>
      <c r="AP17" s="56">
        <v>142.57900000000001</v>
      </c>
      <c r="AQ17" s="56">
        <v>166.09299999999999</v>
      </c>
      <c r="AR17" s="56">
        <v>30.8</v>
      </c>
      <c r="AS17" s="56">
        <v>43.494999999999997</v>
      </c>
      <c r="AT17" s="56">
        <v>74.781000000000006</v>
      </c>
      <c r="AU17" s="56">
        <v>169.14500000000001</v>
      </c>
      <c r="AV17" s="56">
        <v>25.498999999999999</v>
      </c>
      <c r="AW17" s="56">
        <v>83.772000000000006</v>
      </c>
      <c r="AX17" s="56">
        <v>141.46299999999999</v>
      </c>
      <c r="AY17" s="56">
        <v>213.26599999999999</v>
      </c>
      <c r="AZ17" s="56">
        <v>37.777000000000001</v>
      </c>
      <c r="BA17" s="56">
        <v>75.897999999999996</v>
      </c>
      <c r="BB17" s="56">
        <v>158.87700000000001</v>
      </c>
      <c r="BC17" s="56">
        <v>279.10700000000003</v>
      </c>
      <c r="BD17" s="56">
        <v>41.347999999999999</v>
      </c>
      <c r="BE17" s="56">
        <v>75.971000000000004</v>
      </c>
      <c r="BF17" s="56">
        <v>122.827</v>
      </c>
      <c r="BG17" s="56">
        <v>183.358</v>
      </c>
      <c r="BH17" s="56">
        <v>16.213000000000001</v>
      </c>
      <c r="BI17" s="56">
        <v>47.43</v>
      </c>
      <c r="BJ17" s="56">
        <v>67.971000000000004</v>
      </c>
      <c r="BK17" s="56">
        <v>121.32</v>
      </c>
      <c r="BL17" s="56">
        <v>6.9210000000000003</v>
      </c>
      <c r="BM17" s="56">
        <v>21.503</v>
      </c>
      <c r="BN17" s="56">
        <v>53.814</v>
      </c>
      <c r="BO17" s="56">
        <v>107.66800000000001</v>
      </c>
      <c r="BP17" s="56">
        <v>3.1230000000000002</v>
      </c>
      <c r="BQ17" s="56">
        <v>14.77</v>
      </c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</row>
    <row r="18" spans="1:105" s="57" customFormat="1" ht="15" customHeight="1" x14ac:dyDescent="0.3">
      <c r="A18" s="58" t="s">
        <v>220</v>
      </c>
      <c r="B18" s="56">
        <v>-35.152000000000001</v>
      </c>
      <c r="C18" s="56">
        <v>-1.728</v>
      </c>
      <c r="D18" s="56">
        <v>-0.29199999999999998</v>
      </c>
      <c r="E18" s="56">
        <v>-2.82</v>
      </c>
      <c r="F18" s="56">
        <v>-9.8119999999999994</v>
      </c>
      <c r="G18" s="56">
        <v>-12.398</v>
      </c>
      <c r="H18" s="56">
        <v>2.5859999999999999</v>
      </c>
      <c r="I18" s="56">
        <v>1.536</v>
      </c>
      <c r="J18" s="56">
        <v>2.6779999999999999</v>
      </c>
      <c r="K18" s="56">
        <v>4.5540000000000003</v>
      </c>
      <c r="L18" s="56">
        <v>5.4809999999999999</v>
      </c>
      <c r="M18" s="56">
        <v>13.55</v>
      </c>
      <c r="N18" s="56">
        <v>17.433</v>
      </c>
      <c r="O18" s="56">
        <v>16.808</v>
      </c>
      <c r="P18" s="56">
        <v>2.2799999999999998</v>
      </c>
      <c r="Q18" s="56">
        <v>1.7749999999999999</v>
      </c>
      <c r="R18" s="56">
        <v>8.4000000000000005E-2</v>
      </c>
      <c r="S18" s="56">
        <v>-8.1310000000000002</v>
      </c>
      <c r="T18" s="56">
        <v>-0.24</v>
      </c>
      <c r="U18" s="56">
        <v>-0.60599999999999998</v>
      </c>
      <c r="V18" s="56">
        <v>-2.2090000000000001</v>
      </c>
      <c r="W18" s="56">
        <v>-4.6609999999999996</v>
      </c>
      <c r="X18" s="56">
        <v>1.236</v>
      </c>
      <c r="Y18" s="56">
        <v>6.1559999999999997</v>
      </c>
      <c r="Z18" s="56">
        <v>5.46</v>
      </c>
      <c r="AA18" s="56">
        <v>-1.5089999999999999</v>
      </c>
      <c r="AB18" s="56">
        <v>3.988</v>
      </c>
      <c r="AC18" s="56">
        <v>4.5940000000000003</v>
      </c>
      <c r="AD18" s="56">
        <v>6.4269999999999996</v>
      </c>
      <c r="AE18" s="56">
        <v>8.7479999999999993</v>
      </c>
      <c r="AF18" s="56">
        <v>-0.73499999999999999</v>
      </c>
      <c r="AG18" s="56">
        <v>-5.0570000000000004</v>
      </c>
      <c r="AH18" s="56">
        <v>-9.3520000000000003</v>
      </c>
      <c r="AI18" s="56">
        <v>-17.138999999999999</v>
      </c>
      <c r="AJ18" s="56">
        <v>1.0999999999999999E-2</v>
      </c>
      <c r="AK18" s="56">
        <v>7.7069999999999999</v>
      </c>
      <c r="AL18" s="56">
        <v>8.2330000000000005</v>
      </c>
      <c r="AM18" s="56">
        <v>-2.919</v>
      </c>
      <c r="AN18" s="56">
        <v>-30.498000000000001</v>
      </c>
      <c r="AO18" s="56">
        <v>-30.692</v>
      </c>
      <c r="AP18" s="56">
        <v>-31.734999999999999</v>
      </c>
      <c r="AQ18" s="56">
        <f>SUM(AQ19:AQ20)</f>
        <v>-4.4480000000000004</v>
      </c>
      <c r="AR18" s="56">
        <f t="shared" ref="AR18:BD18" si="5">SUM(AR19:AR20)</f>
        <v>10.017000000000001</v>
      </c>
      <c r="AS18" s="56">
        <f t="shared" si="5"/>
        <v>8.6810000000000009</v>
      </c>
      <c r="AT18" s="56">
        <f t="shared" si="5"/>
        <v>13.512</v>
      </c>
      <c r="AU18" s="56">
        <f t="shared" si="5"/>
        <v>5.5539999999999994</v>
      </c>
      <c r="AV18" s="56">
        <f t="shared" si="5"/>
        <v>-4.7550000000000008</v>
      </c>
      <c r="AW18" s="56">
        <f t="shared" si="5"/>
        <v>-20.209</v>
      </c>
      <c r="AX18" s="56">
        <f t="shared" si="5"/>
        <v>7.9500000000000011</v>
      </c>
      <c r="AY18" s="56">
        <f t="shared" si="5"/>
        <v>-9.1179999999999986</v>
      </c>
      <c r="AZ18" s="56">
        <f t="shared" si="5"/>
        <v>-7.2730000000000006</v>
      </c>
      <c r="BA18" s="56">
        <f t="shared" si="5"/>
        <v>-12.394</v>
      </c>
      <c r="BB18" s="56">
        <f t="shared" si="5"/>
        <v>-30.453000000000003</v>
      </c>
      <c r="BC18" s="56">
        <f t="shared" si="5"/>
        <v>-62.995000000000005</v>
      </c>
      <c r="BD18" s="56">
        <f t="shared" si="5"/>
        <v>-5.2180000000000009</v>
      </c>
      <c r="BE18" s="56">
        <v>-21</v>
      </c>
      <c r="BF18" s="56">
        <v>-9.5800000000000018</v>
      </c>
      <c r="BG18" s="56">
        <v>-18.771000000000001</v>
      </c>
      <c r="BH18" s="56">
        <v>1.768</v>
      </c>
      <c r="BI18" s="56">
        <v>1.569</v>
      </c>
      <c r="BJ18" s="56">
        <v>4.7519999999999989</v>
      </c>
      <c r="BK18" s="56">
        <f>SUM(BK19:BK20)</f>
        <v>-6.355999999999999</v>
      </c>
      <c r="BL18" s="56">
        <f t="shared" ref="BL18:BM18" si="6">SUM(BL19:BL20)</f>
        <v>3.1669999999999998</v>
      </c>
      <c r="BM18" s="56">
        <f t="shared" si="6"/>
        <v>4.9589999999999996</v>
      </c>
      <c r="BN18" s="56">
        <f>SUM(BN19:BN20)</f>
        <v>3.9999999999995595E-3</v>
      </c>
      <c r="BO18" s="56">
        <f t="shared" ref="BO18" si="7">SUM(BO19:BO20)</f>
        <v>-21.498000000000001</v>
      </c>
      <c r="BP18" s="56">
        <v>-0.75800000000000001</v>
      </c>
      <c r="BQ18" s="56">
        <v>-0.84499999999999997</v>
      </c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</row>
    <row r="19" spans="1:105" s="63" customFormat="1" ht="15" customHeight="1" x14ac:dyDescent="0.3">
      <c r="A19" s="60" t="s">
        <v>221</v>
      </c>
      <c r="B19" s="61">
        <v>-33.323999999999998</v>
      </c>
      <c r="C19" s="61">
        <v>-4.6150000000000002</v>
      </c>
      <c r="D19" s="61">
        <v>-1.849</v>
      </c>
      <c r="E19" s="61">
        <v>-5.1189999999999998</v>
      </c>
      <c r="F19" s="61">
        <v>-13.795999999999999</v>
      </c>
      <c r="G19" s="61">
        <v>-16.776</v>
      </c>
      <c r="H19" s="61">
        <v>-0.70599999999999996</v>
      </c>
      <c r="I19" s="61">
        <v>-3.879</v>
      </c>
      <c r="J19" s="61">
        <v>-6.492</v>
      </c>
      <c r="K19" s="61">
        <v>-10.451000000000001</v>
      </c>
      <c r="L19" s="61">
        <v>-0.57299999999999995</v>
      </c>
      <c r="M19" s="61">
        <v>-0.90300000000000002</v>
      </c>
      <c r="N19" s="61">
        <v>-1.2929999999999999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0.19600000000000001</v>
      </c>
      <c r="AR19" s="61">
        <v>8.8930000000000007</v>
      </c>
      <c r="AS19" s="61">
        <v>7.66</v>
      </c>
      <c r="AT19" s="61">
        <v>8.8360000000000003</v>
      </c>
      <c r="AU19" s="61">
        <v>6.22</v>
      </c>
      <c r="AV19" s="61">
        <v>-5.8440000000000003</v>
      </c>
      <c r="AW19" s="61">
        <v>-17.954999999999998</v>
      </c>
      <c r="AX19" s="61">
        <v>9.6010000000000009</v>
      </c>
      <c r="AY19" s="61">
        <v>3.4340000000000002</v>
      </c>
      <c r="AZ19" s="61">
        <v>-13.444000000000001</v>
      </c>
      <c r="BA19" s="61">
        <v>-23.32</v>
      </c>
      <c r="BB19" s="61">
        <v>-47.754000000000005</v>
      </c>
      <c r="BC19" s="61">
        <v>-67.356000000000009</v>
      </c>
      <c r="BD19" s="61">
        <v>-8.5500000000000007</v>
      </c>
      <c r="BE19" s="61">
        <v>-7.2160000000000002</v>
      </c>
      <c r="BF19" s="61">
        <v>-19.981000000000002</v>
      </c>
      <c r="BG19" s="61">
        <v>-21.600999999999999</v>
      </c>
      <c r="BH19" s="61">
        <v>-1.4690000000000001</v>
      </c>
      <c r="BI19" s="61">
        <v>-6.5460000000000003</v>
      </c>
      <c r="BJ19" s="61">
        <v>-9.6170000000000009</v>
      </c>
      <c r="BK19" s="61">
        <v>-11.946999999999999</v>
      </c>
      <c r="BL19" s="61">
        <v>-1.5780000000000001</v>
      </c>
      <c r="BM19" s="61">
        <v>-5.1189999999999998</v>
      </c>
      <c r="BN19" s="61">
        <v>-9.0519999999999996</v>
      </c>
      <c r="BO19" s="61">
        <v>-24.69</v>
      </c>
      <c r="BP19" s="61">
        <v>-1.927</v>
      </c>
      <c r="BQ19" s="61">
        <v>-2.5680000000000001</v>
      </c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</row>
    <row r="20" spans="1:105" s="63" customFormat="1" ht="15" customHeight="1" x14ac:dyDescent="0.3">
      <c r="A20" s="60" t="s">
        <v>222</v>
      </c>
      <c r="B20" s="61">
        <v>-1.8280000000000001</v>
      </c>
      <c r="C20" s="61">
        <v>2.887</v>
      </c>
      <c r="D20" s="61">
        <v>1.5569999999999999</v>
      </c>
      <c r="E20" s="61">
        <v>2.2989999999999999</v>
      </c>
      <c r="F20" s="61">
        <v>3.984</v>
      </c>
      <c r="G20" s="61">
        <v>4.3780000000000001</v>
      </c>
      <c r="H20" s="61">
        <v>3.2919999999999998</v>
      </c>
      <c r="I20" s="61">
        <v>5.415</v>
      </c>
      <c r="J20" s="61">
        <v>9.17</v>
      </c>
      <c r="K20" s="61">
        <v>15.005000000000001</v>
      </c>
      <c r="L20" s="61">
        <v>6.0540000000000003</v>
      </c>
      <c r="M20" s="61">
        <v>14.452999999999999</v>
      </c>
      <c r="N20" s="61">
        <v>18.725999999999999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-4.6440000000000001</v>
      </c>
      <c r="AR20" s="61">
        <v>1.1240000000000001</v>
      </c>
      <c r="AS20" s="61">
        <v>1.0209999999999999</v>
      </c>
      <c r="AT20" s="61">
        <v>4.6760000000000002</v>
      </c>
      <c r="AU20" s="61">
        <v>-0.66600000000000004</v>
      </c>
      <c r="AV20" s="61">
        <v>1.089</v>
      </c>
      <c r="AW20" s="61">
        <v>-2.254</v>
      </c>
      <c r="AX20" s="61">
        <v>-1.651</v>
      </c>
      <c r="AY20" s="61">
        <v>-12.552</v>
      </c>
      <c r="AZ20" s="61">
        <v>6.1710000000000003</v>
      </c>
      <c r="BA20" s="61">
        <v>10.926</v>
      </c>
      <c r="BB20" s="61">
        <v>17.301000000000002</v>
      </c>
      <c r="BC20" s="61">
        <v>4.3610000000000024</v>
      </c>
      <c r="BD20" s="61">
        <v>3.3319999999999999</v>
      </c>
      <c r="BE20" s="61">
        <v>-13.784000000000001</v>
      </c>
      <c r="BF20" s="61">
        <v>10.401</v>
      </c>
      <c r="BG20" s="61">
        <v>2.83</v>
      </c>
      <c r="BH20" s="61">
        <v>3.2370000000000001</v>
      </c>
      <c r="BI20" s="61">
        <v>8.1150000000000002</v>
      </c>
      <c r="BJ20" s="61">
        <v>14.369</v>
      </c>
      <c r="BK20" s="61">
        <v>5.5910000000000002</v>
      </c>
      <c r="BL20" s="61">
        <v>4.7450000000000001</v>
      </c>
      <c r="BM20" s="61">
        <v>10.077999999999999</v>
      </c>
      <c r="BN20" s="61">
        <v>9.0559999999999992</v>
      </c>
      <c r="BO20" s="61">
        <v>3.1920000000000002</v>
      </c>
      <c r="BP20" s="61">
        <v>1.169</v>
      </c>
      <c r="BQ20" s="61">
        <v>1.7230000000000001</v>
      </c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</row>
    <row r="21" spans="1:105" s="57" customFormat="1" ht="15" customHeight="1" x14ac:dyDescent="0.3">
      <c r="A21" s="58" t="s">
        <v>223</v>
      </c>
      <c r="B21" s="56">
        <v>126.607</v>
      </c>
      <c r="C21" s="56">
        <v>12.808</v>
      </c>
      <c r="D21" s="56">
        <v>10.563000000000001</v>
      </c>
      <c r="E21" s="56">
        <v>25.786000000000001</v>
      </c>
      <c r="F21" s="56">
        <v>51.088000000000001</v>
      </c>
      <c r="G21" s="56">
        <v>68.75</v>
      </c>
      <c r="H21" s="56">
        <v>7.8970000000000002</v>
      </c>
      <c r="I21" s="56">
        <v>12.877000000000001</v>
      </c>
      <c r="J21" s="56">
        <v>21.545000000000002</v>
      </c>
      <c r="K21" s="56">
        <v>4.3259999999999996</v>
      </c>
      <c r="L21" s="56">
        <v>-3.4289999999999998</v>
      </c>
      <c r="M21" s="56">
        <v>-18.649000000000001</v>
      </c>
      <c r="N21" s="56">
        <v>-23.713000000000001</v>
      </c>
      <c r="O21" s="56">
        <v>-22.28</v>
      </c>
      <c r="P21" s="56">
        <v>-5.5460000000000003</v>
      </c>
      <c r="Q21" s="56">
        <v>-0.41099999999999998</v>
      </c>
      <c r="R21" s="56">
        <v>8.7360000000000007</v>
      </c>
      <c r="S21" s="56">
        <v>26.379000000000001</v>
      </c>
      <c r="T21" s="56">
        <v>3.0470000000000002</v>
      </c>
      <c r="U21" s="56">
        <v>2.3260000000000001</v>
      </c>
      <c r="V21" s="56">
        <v>2.0960000000000001</v>
      </c>
      <c r="W21" s="56">
        <v>7.67</v>
      </c>
      <c r="X21" s="56">
        <v>-1.6919999999999999</v>
      </c>
      <c r="Y21" s="56">
        <v>-15.387</v>
      </c>
      <c r="Z21" s="56">
        <v>-15.801</v>
      </c>
      <c r="AA21" s="56">
        <v>7.3460000000000001</v>
      </c>
      <c r="AB21" s="56">
        <v>-9.9090000000000007</v>
      </c>
      <c r="AC21" s="56">
        <v>-14.71</v>
      </c>
      <c r="AD21" s="56">
        <v>-19.292000000000002</v>
      </c>
      <c r="AE21" s="56">
        <v>-39.469000000000001</v>
      </c>
      <c r="AF21" s="56">
        <v>2.0640000000000001</v>
      </c>
      <c r="AG21" s="56">
        <v>13.981</v>
      </c>
      <c r="AH21" s="56">
        <v>23.103000000000002</v>
      </c>
      <c r="AI21" s="56">
        <v>37.954000000000001</v>
      </c>
      <c r="AJ21" s="56">
        <v>1.8360000000000001</v>
      </c>
      <c r="AK21" s="56">
        <v>47.279000000000003</v>
      </c>
      <c r="AL21" s="56">
        <v>63.21</v>
      </c>
      <c r="AM21" s="56">
        <v>84.25</v>
      </c>
      <c r="AN21" s="56">
        <v>87.3</v>
      </c>
      <c r="AO21" s="56">
        <v>82.953000000000003</v>
      </c>
      <c r="AP21" s="56">
        <v>110.84399999999999</v>
      </c>
      <c r="AQ21" s="56">
        <v>129.91</v>
      </c>
      <c r="AR21" s="56">
        <v>40.817</v>
      </c>
      <c r="AS21" s="56">
        <v>52.176000000000002</v>
      </c>
      <c r="AT21" s="56">
        <v>88.293000000000006</v>
      </c>
      <c r="AU21" s="56">
        <v>174.69900000000001</v>
      </c>
      <c r="AV21" s="56">
        <v>20.744</v>
      </c>
      <c r="AW21" s="56">
        <v>63.563000000000002</v>
      </c>
      <c r="AX21" s="56">
        <v>149.41300000000001</v>
      </c>
      <c r="AY21" s="56">
        <v>204.148</v>
      </c>
      <c r="AZ21" s="56">
        <v>30.504000000000001</v>
      </c>
      <c r="BA21" s="56">
        <v>63.504400000000004</v>
      </c>
      <c r="BB21" s="56">
        <v>128.4248</v>
      </c>
      <c r="BC21" s="56">
        <v>216.11320000000001</v>
      </c>
      <c r="BD21" s="56">
        <f t="shared" ref="BD21" si="8">BD22</f>
        <v>36.129999999999995</v>
      </c>
      <c r="BE21" s="56">
        <v>68.75500000000001</v>
      </c>
      <c r="BF21" s="56">
        <v>113.247</v>
      </c>
      <c r="BG21" s="56">
        <v>164.58700000000002</v>
      </c>
      <c r="BH21" s="56">
        <v>17.980999999999998</v>
      </c>
      <c r="BI21" s="56">
        <v>48.999000000000002</v>
      </c>
      <c r="BJ21" s="56">
        <v>73.493057206641552</v>
      </c>
      <c r="BK21" s="56">
        <f t="shared" ref="BK21:BM21" si="9">BK22</f>
        <v>114.964</v>
      </c>
      <c r="BL21" s="56">
        <f t="shared" si="9"/>
        <v>10.199999999999999</v>
      </c>
      <c r="BM21" s="56">
        <f t="shared" si="9"/>
        <v>26.462</v>
      </c>
      <c r="BN21" s="56">
        <f>BN22</f>
        <v>54.39345802878578</v>
      </c>
      <c r="BO21" s="56">
        <f>BO22</f>
        <v>86.17</v>
      </c>
      <c r="BP21" s="56">
        <v>2.3649999999999998</v>
      </c>
      <c r="BQ21" s="56">
        <v>13.924999999999999</v>
      </c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</row>
    <row r="22" spans="1:105" s="57" customFormat="1" ht="15" customHeight="1" x14ac:dyDescent="0.3">
      <c r="A22" s="58" t="s">
        <v>224</v>
      </c>
      <c r="B22" s="56">
        <v>126.607</v>
      </c>
      <c r="C22" s="56">
        <v>12.808</v>
      </c>
      <c r="D22" s="56">
        <v>10.563000000000001</v>
      </c>
      <c r="E22" s="56">
        <v>25.786000000000001</v>
      </c>
      <c r="F22" s="56">
        <v>51.088000000000001</v>
      </c>
      <c r="G22" s="56">
        <v>68.75</v>
      </c>
      <c r="H22" s="56">
        <v>7.8970000000000002</v>
      </c>
      <c r="I22" s="56">
        <v>12.877000000000001</v>
      </c>
      <c r="J22" s="56">
        <v>21.545000000000002</v>
      </c>
      <c r="K22" s="56">
        <v>4.3259999999999996</v>
      </c>
      <c r="L22" s="56">
        <v>-3.4289999999999998</v>
      </c>
      <c r="M22" s="56">
        <v>-25.239000000000001</v>
      </c>
      <c r="N22" s="56">
        <v>-33.234000000000002</v>
      </c>
      <c r="O22" s="56">
        <v>-37.369</v>
      </c>
      <c r="P22" s="56">
        <v>-7.9329999999999998</v>
      </c>
      <c r="Q22" s="56">
        <v>-11.715</v>
      </c>
      <c r="R22" s="56">
        <v>-15.984</v>
      </c>
      <c r="S22" s="56">
        <v>1.8420000000000001</v>
      </c>
      <c r="T22" s="56">
        <v>3.0470000000000002</v>
      </c>
      <c r="U22" s="56">
        <v>2.3260000000000001</v>
      </c>
      <c r="V22" s="56">
        <v>2.0960000000000001</v>
      </c>
      <c r="W22" s="56">
        <v>7.67</v>
      </c>
      <c r="X22" s="56">
        <v>-1.6919999999999999</v>
      </c>
      <c r="Y22" s="56">
        <v>-15.387</v>
      </c>
      <c r="Z22" s="56">
        <v>-15.801</v>
      </c>
      <c r="AA22" s="56">
        <v>7.3460000000000001</v>
      </c>
      <c r="AB22" s="56">
        <v>-9.9090000000000007</v>
      </c>
      <c r="AC22" s="56">
        <v>-14.71</v>
      </c>
      <c r="AD22" s="56">
        <v>-19.292000000000002</v>
      </c>
      <c r="AE22" s="56">
        <v>-39.469000000000001</v>
      </c>
      <c r="AF22" s="56">
        <v>2.0640000000000001</v>
      </c>
      <c r="AG22" s="56">
        <v>13.981</v>
      </c>
      <c r="AH22" s="56">
        <v>23.103000000000002</v>
      </c>
      <c r="AI22" s="56">
        <v>37.954000000000001</v>
      </c>
      <c r="AJ22" s="56">
        <v>1.8360000000000001</v>
      </c>
      <c r="AK22" s="56">
        <f>SUM(AK23:AK24)</f>
        <v>47.279000000000003</v>
      </c>
      <c r="AL22" s="56">
        <f t="shared" ref="AL22" si="10">SUM(AL23:AL24)</f>
        <v>63.21</v>
      </c>
      <c r="AM22" s="56">
        <v>84.001000000000005</v>
      </c>
      <c r="AN22" s="56">
        <v>87.3</v>
      </c>
      <c r="AO22" s="56">
        <f t="shared" ref="AO22:BD22" si="11">SUM(AO23:AO24)</f>
        <v>82.953000000000003</v>
      </c>
      <c r="AP22" s="56">
        <f t="shared" si="11"/>
        <v>110.84400000000001</v>
      </c>
      <c r="AQ22" s="56">
        <f t="shared" si="11"/>
        <v>129.91</v>
      </c>
      <c r="AR22" s="56">
        <f t="shared" si="11"/>
        <v>40.817</v>
      </c>
      <c r="AS22" s="56">
        <f t="shared" si="11"/>
        <v>52.176000000000002</v>
      </c>
      <c r="AT22" s="56">
        <f t="shared" si="11"/>
        <v>88.292999999999992</v>
      </c>
      <c r="AU22" s="56">
        <f t="shared" si="11"/>
        <v>174.69900000000001</v>
      </c>
      <c r="AV22" s="56">
        <f t="shared" si="11"/>
        <v>20.744000000000003</v>
      </c>
      <c r="AW22" s="56">
        <f t="shared" si="11"/>
        <v>63.562999999999995</v>
      </c>
      <c r="AX22" s="56">
        <f t="shared" si="11"/>
        <v>149.41299999999998</v>
      </c>
      <c r="AY22" s="56">
        <f t="shared" si="11"/>
        <v>204.148</v>
      </c>
      <c r="AZ22" s="56">
        <f t="shared" si="11"/>
        <v>30.504000000000001</v>
      </c>
      <c r="BA22" s="56">
        <f t="shared" si="11"/>
        <v>63.504399999999997</v>
      </c>
      <c r="BB22" s="56">
        <f t="shared" si="11"/>
        <v>128.4248</v>
      </c>
      <c r="BC22" s="56">
        <f t="shared" si="11"/>
        <v>216.11320000000001</v>
      </c>
      <c r="BD22" s="56">
        <f t="shared" si="11"/>
        <v>36.129999999999995</v>
      </c>
      <c r="BE22" s="56">
        <v>68.75500000000001</v>
      </c>
      <c r="BF22" s="56">
        <v>113.247</v>
      </c>
      <c r="BG22" s="56">
        <v>164.58700000000002</v>
      </c>
      <c r="BH22" s="56">
        <v>17.980999999999998</v>
      </c>
      <c r="BI22" s="56">
        <v>48.999000000000002</v>
      </c>
      <c r="BJ22" s="56">
        <v>73.493057206641552</v>
      </c>
      <c r="BK22" s="56">
        <f t="shared" ref="BK22:BL22" si="12">SUM(BK23:BK24)</f>
        <v>114.964</v>
      </c>
      <c r="BL22" s="56">
        <f t="shared" si="12"/>
        <v>10.199999999999999</v>
      </c>
      <c r="BM22" s="56">
        <f>SUM(BM23:BM24)</f>
        <v>26.462</v>
      </c>
      <c r="BN22" s="56">
        <f>SUM(BN23:BN24)</f>
        <v>54.39345802878578</v>
      </c>
      <c r="BO22" s="56">
        <f>SUM(BO23:BO24)</f>
        <v>86.17</v>
      </c>
      <c r="BP22" s="56">
        <v>2.3649999999999998</v>
      </c>
      <c r="BQ22" s="56">
        <v>13.924999999999999</v>
      </c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</row>
    <row r="23" spans="1:105" s="63" customFormat="1" ht="15" customHeight="1" x14ac:dyDescent="0.3">
      <c r="A23" s="60" t="s">
        <v>225</v>
      </c>
      <c r="B23" s="61">
        <v>125.726</v>
      </c>
      <c r="C23" s="61">
        <v>11.882</v>
      </c>
      <c r="D23" s="61">
        <v>10.353</v>
      </c>
      <c r="E23" s="61">
        <v>25.376999999999999</v>
      </c>
      <c r="F23" s="61">
        <v>50.469000000000001</v>
      </c>
      <c r="G23" s="61">
        <v>67.929000000000002</v>
      </c>
      <c r="H23" s="61">
        <v>7.6849999999999996</v>
      </c>
      <c r="I23" s="61">
        <v>12.464</v>
      </c>
      <c r="J23" s="61">
        <v>20.957999999999998</v>
      </c>
      <c r="K23" s="61">
        <v>3.5680000000000001</v>
      </c>
      <c r="L23" s="61">
        <v>-3.6110000000000002</v>
      </c>
      <c r="M23" s="61">
        <v>-25.58</v>
      </c>
      <c r="N23" s="61">
        <v>-33.731999999999999</v>
      </c>
      <c r="O23" s="61">
        <v>-38.006999999999998</v>
      </c>
      <c r="P23" s="61">
        <v>-8.0540000000000003</v>
      </c>
      <c r="Q23" s="61">
        <v>-11.961</v>
      </c>
      <c r="R23" s="61">
        <v>-16.335999999999999</v>
      </c>
      <c r="S23" s="61">
        <v>1.365</v>
      </c>
      <c r="T23" s="61">
        <v>2.9510000000000001</v>
      </c>
      <c r="U23" s="61">
        <v>2.0590000000000002</v>
      </c>
      <c r="V23" s="61">
        <v>1.744</v>
      </c>
      <c r="W23" s="61">
        <v>7.2350000000000003</v>
      </c>
      <c r="X23" s="61">
        <v>-1.7729999999999999</v>
      </c>
      <c r="Y23" s="61">
        <v>-15.545</v>
      </c>
      <c r="Z23" s="61">
        <v>-16.024000000000001</v>
      </c>
      <c r="AA23" s="61">
        <v>6.2539999999999996</v>
      </c>
      <c r="AB23" s="61">
        <v>-9.9649999999999999</v>
      </c>
      <c r="AC23" s="61">
        <v>-14.824</v>
      </c>
      <c r="AD23" s="61">
        <v>-19.463000000000001</v>
      </c>
      <c r="AE23" s="61">
        <v>-39.695</v>
      </c>
      <c r="AF23" s="61">
        <v>2.0150000000000001</v>
      </c>
      <c r="AG23" s="61">
        <v>13.763999999999999</v>
      </c>
      <c r="AH23" s="61">
        <v>22.847000000000001</v>
      </c>
      <c r="AI23" s="61">
        <v>37.661999999999999</v>
      </c>
      <c r="AJ23" s="61">
        <v>1.7989999999999999</v>
      </c>
      <c r="AK23" s="61">
        <v>47.2</v>
      </c>
      <c r="AL23" s="61">
        <v>63.088999999999999</v>
      </c>
      <c r="AM23" s="61">
        <v>84.25</v>
      </c>
      <c r="AN23" s="61">
        <v>87.253</v>
      </c>
      <c r="AO23" s="61">
        <v>82.847999999999999</v>
      </c>
      <c r="AP23" s="61">
        <v>110.68300000000001</v>
      </c>
      <c r="AQ23" s="61">
        <v>129.66399999999999</v>
      </c>
      <c r="AR23" s="61">
        <v>40.756999999999998</v>
      </c>
      <c r="AS23" s="61">
        <v>52.078000000000003</v>
      </c>
      <c r="AT23" s="61">
        <v>88.16</v>
      </c>
      <c r="AU23" s="61">
        <v>174.477</v>
      </c>
      <c r="AV23" s="61">
        <v>20.67</v>
      </c>
      <c r="AW23" s="61">
        <v>63.405999999999999</v>
      </c>
      <c r="AX23" s="61">
        <v>149.15299999999999</v>
      </c>
      <c r="AY23" s="61">
        <v>203.774</v>
      </c>
      <c r="AZ23" s="61">
        <v>30.388000000000002</v>
      </c>
      <c r="BA23" s="61">
        <v>63.2684</v>
      </c>
      <c r="BB23" s="61">
        <v>128.0608</v>
      </c>
      <c r="BC23" s="61">
        <v>215.02719999999999</v>
      </c>
      <c r="BD23" s="61">
        <v>35.997999999999998</v>
      </c>
      <c r="BE23" s="61">
        <v>68.495000000000005</v>
      </c>
      <c r="BF23" s="61">
        <v>112.874</v>
      </c>
      <c r="BG23" s="61">
        <v>164.08600000000001</v>
      </c>
      <c r="BH23" s="61">
        <v>17.873999999999999</v>
      </c>
      <c r="BI23" s="61">
        <v>48.789000000000001</v>
      </c>
      <c r="BJ23" s="61">
        <v>72.722999999999999</v>
      </c>
      <c r="BK23" s="61">
        <v>113.883</v>
      </c>
      <c r="BL23" s="61">
        <v>10.087999999999999</v>
      </c>
      <c r="BM23" s="61">
        <v>26.305</v>
      </c>
      <c r="BN23" s="61">
        <v>53.817999999999998</v>
      </c>
      <c r="BO23" s="61">
        <v>85.113</v>
      </c>
      <c r="BP23" s="61">
        <v>2.331</v>
      </c>
      <c r="BQ23" s="61">
        <v>13.898999999999999</v>
      </c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</row>
    <row r="24" spans="1:105" s="63" customFormat="1" ht="15" customHeight="1" x14ac:dyDescent="0.3">
      <c r="A24" s="60" t="s">
        <v>226</v>
      </c>
      <c r="B24" s="61">
        <v>0.88100000000000001</v>
      </c>
      <c r="C24" s="61">
        <v>0.92600000000000005</v>
      </c>
      <c r="D24" s="61">
        <v>0.21</v>
      </c>
      <c r="E24" s="61">
        <v>0.40899999999999997</v>
      </c>
      <c r="F24" s="61">
        <v>0.61899999999999999</v>
      </c>
      <c r="G24" s="61">
        <v>0.82099999999999995</v>
      </c>
      <c r="H24" s="61">
        <v>0.21199999999999999</v>
      </c>
      <c r="I24" s="61">
        <v>0.41299999999999998</v>
      </c>
      <c r="J24" s="61">
        <v>0.58699999999999997</v>
      </c>
      <c r="K24" s="61">
        <v>0.75800000000000001</v>
      </c>
      <c r="L24" s="61">
        <v>0.182</v>
      </c>
      <c r="M24" s="61">
        <v>0.34100000000000003</v>
      </c>
      <c r="N24" s="61">
        <v>0.498</v>
      </c>
      <c r="O24" s="61">
        <v>0.63800000000000001</v>
      </c>
      <c r="P24" s="61">
        <v>0.121</v>
      </c>
      <c r="Q24" s="61">
        <v>0.246</v>
      </c>
      <c r="R24" s="61">
        <v>0.35199999999999998</v>
      </c>
      <c r="S24" s="61">
        <v>0.47699999999999998</v>
      </c>
      <c r="T24" s="61">
        <v>9.6000000000000002E-2</v>
      </c>
      <c r="U24" s="61">
        <v>0.26700000000000002</v>
      </c>
      <c r="V24" s="61">
        <v>0.35199999999999998</v>
      </c>
      <c r="W24" s="61">
        <v>0.435</v>
      </c>
      <c r="X24" s="61">
        <v>8.1000000000000003E-2</v>
      </c>
      <c r="Y24" s="61">
        <v>0.158</v>
      </c>
      <c r="Z24" s="61">
        <v>0.223</v>
      </c>
      <c r="AA24" s="61">
        <v>1.0920000000000001</v>
      </c>
      <c r="AB24" s="61">
        <v>5.6000000000000001E-2</v>
      </c>
      <c r="AC24" s="61">
        <v>0.114</v>
      </c>
      <c r="AD24" s="61">
        <v>0.17100000000000001</v>
      </c>
      <c r="AE24" s="61">
        <v>0.22600000000000001</v>
      </c>
      <c r="AF24" s="61">
        <v>4.9000000000000002E-2</v>
      </c>
      <c r="AG24" s="61">
        <v>0.217</v>
      </c>
      <c r="AH24" s="61">
        <v>0.25600000000000001</v>
      </c>
      <c r="AI24" s="61">
        <v>0.29199999999999998</v>
      </c>
      <c r="AJ24" s="61">
        <v>3.6999999999999998E-2</v>
      </c>
      <c r="AK24" s="61">
        <v>7.9000000000000001E-2</v>
      </c>
      <c r="AL24" s="61">
        <v>0.121</v>
      </c>
      <c r="AM24" s="61">
        <v>0.249</v>
      </c>
      <c r="AN24" s="61">
        <v>4.7E-2</v>
      </c>
      <c r="AO24" s="61">
        <v>0.105</v>
      </c>
      <c r="AP24" s="61">
        <v>0.161</v>
      </c>
      <c r="AQ24" s="61">
        <v>0.246</v>
      </c>
      <c r="AR24" s="61">
        <v>0.06</v>
      </c>
      <c r="AS24" s="61">
        <v>9.8000000000000004E-2</v>
      </c>
      <c r="AT24" s="61">
        <v>0.13300000000000001</v>
      </c>
      <c r="AU24" s="61">
        <v>0.222</v>
      </c>
      <c r="AV24" s="61">
        <v>7.3999999999999996E-2</v>
      </c>
      <c r="AW24" s="61">
        <v>0.157</v>
      </c>
      <c r="AX24" s="61">
        <v>0.26</v>
      </c>
      <c r="AY24" s="61">
        <v>0.374</v>
      </c>
      <c r="AZ24" s="61">
        <v>0.11600000000000001</v>
      </c>
      <c r="BA24" s="61">
        <v>0.23599999999999999</v>
      </c>
      <c r="BB24" s="61">
        <v>0.36399999999999999</v>
      </c>
      <c r="BC24" s="61">
        <v>1.0859999999999999</v>
      </c>
      <c r="BD24" s="61">
        <v>0.13200000000000001</v>
      </c>
      <c r="BE24" s="61">
        <v>0.26</v>
      </c>
      <c r="BF24" s="61">
        <v>0.373</v>
      </c>
      <c r="BG24" s="61">
        <v>0.501</v>
      </c>
      <c r="BH24" s="61">
        <v>0.107</v>
      </c>
      <c r="BI24" s="61">
        <v>0.21</v>
      </c>
      <c r="BJ24" s="61">
        <v>0.77005720664155153</v>
      </c>
      <c r="BK24" s="61">
        <v>1.081</v>
      </c>
      <c r="BL24" s="61">
        <v>0.112</v>
      </c>
      <c r="BM24" s="61">
        <v>0.157</v>
      </c>
      <c r="BN24" s="61">
        <v>0.57545802878578101</v>
      </c>
      <c r="BO24" s="61">
        <v>1.0569999999999999</v>
      </c>
      <c r="BP24" s="61">
        <v>3.4000000000000002E-2</v>
      </c>
      <c r="BQ24" s="61">
        <v>2.5999999999999999E-2</v>
      </c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</row>
    <row r="25" spans="1:105" s="65" customFormat="1" ht="15" customHeight="1" x14ac:dyDescent="0.3">
      <c r="A25" s="58" t="s">
        <v>227</v>
      </c>
      <c r="B25" s="65">
        <v>0</v>
      </c>
      <c r="C25" s="65">
        <v>0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0</v>
      </c>
      <c r="AJ25" s="65">
        <v>0</v>
      </c>
      <c r="AK25" s="65">
        <v>0</v>
      </c>
      <c r="AL25" s="65">
        <v>0</v>
      </c>
      <c r="AM25" s="65">
        <v>0</v>
      </c>
      <c r="AN25" s="65">
        <v>0</v>
      </c>
      <c r="AO25" s="65">
        <v>0</v>
      </c>
      <c r="AP25" s="65">
        <v>0</v>
      </c>
      <c r="AQ25" s="65">
        <v>0</v>
      </c>
      <c r="AR25" s="65">
        <v>0</v>
      </c>
      <c r="AS25" s="65">
        <v>0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0</v>
      </c>
      <c r="AZ25" s="65">
        <v>0</v>
      </c>
      <c r="BA25" s="65">
        <v>0</v>
      </c>
      <c r="BB25" s="65">
        <v>0</v>
      </c>
      <c r="BC25" s="65">
        <v>0</v>
      </c>
      <c r="BD25" s="65">
        <v>0</v>
      </c>
      <c r="BE25" s="65">
        <v>0.77191341835030736</v>
      </c>
      <c r="BF25" s="65">
        <v>0</v>
      </c>
      <c r="BG25" s="65">
        <v>0</v>
      </c>
      <c r="BH25" s="65">
        <v>0</v>
      </c>
      <c r="BI25" s="65">
        <v>0.52590398299900187</v>
      </c>
      <c r="BJ25" s="65">
        <v>0.76939637870152733</v>
      </c>
      <c r="BK25" s="65">
        <v>1.2339032531581715</v>
      </c>
      <c r="BL25" s="65">
        <v>0.10827403376587136</v>
      </c>
      <c r="BM25" s="65">
        <v>0.28233033883933845</v>
      </c>
      <c r="BN25" s="65">
        <v>0.57666011956510077</v>
      </c>
      <c r="BO25" s="65">
        <v>0.92485859333912912</v>
      </c>
      <c r="BP25" s="65">
        <v>0</v>
      </c>
      <c r="BQ25" s="65">
        <v>0.14917731912290305</v>
      </c>
    </row>
    <row r="26" spans="1:105" ht="15" customHeight="1" x14ac:dyDescent="0.3"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47"/>
      <c r="BO26" s="54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</row>
    <row r="27" spans="1:105" ht="15" customHeight="1" x14ac:dyDescent="0.3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47"/>
      <c r="BO27" s="54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</row>
    <row r="28" spans="1:105" ht="15" customHeight="1" x14ac:dyDescent="0.3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47"/>
      <c r="BO28" s="54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</row>
    <row r="29" spans="1:105" ht="15" customHeight="1" x14ac:dyDescent="0.3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47"/>
      <c r="BO29" s="54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</row>
    <row r="30" spans="1:105" ht="15" customHeight="1" x14ac:dyDescent="0.3"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47"/>
      <c r="BO30" s="54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</row>
    <row r="31" spans="1:105" ht="15" customHeight="1" x14ac:dyDescent="0.3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47"/>
      <c r="BO31" s="54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</row>
    <row r="32" spans="1:105" ht="15" customHeight="1" x14ac:dyDescent="0.3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47"/>
      <c r="BO32" s="54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</row>
    <row r="33" spans="2:103" ht="15" customHeight="1" x14ac:dyDescent="0.3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47"/>
      <c r="BO33" s="54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</row>
    <row r="34" spans="2:103" ht="15" customHeight="1" x14ac:dyDescent="0.3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47"/>
      <c r="BO34" s="54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</row>
    <row r="35" spans="2:103" ht="15" customHeight="1" x14ac:dyDescent="0.3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47"/>
      <c r="BO35" s="54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</row>
    <row r="36" spans="2:103" ht="15" customHeight="1" x14ac:dyDescent="0.3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47"/>
      <c r="BO36" s="54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</row>
    <row r="37" spans="2:103" ht="15" customHeight="1" x14ac:dyDescent="0.3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47"/>
      <c r="BO37" s="54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</row>
    <row r="38" spans="2:103" ht="15" customHeight="1" x14ac:dyDescent="0.3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47"/>
      <c r="BO38" s="54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</row>
    <row r="39" spans="2:103" ht="15" customHeight="1" x14ac:dyDescent="0.3"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47"/>
      <c r="BO39" s="54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</row>
    <row r="40" spans="2:103" ht="15" customHeight="1" x14ac:dyDescent="0.3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47"/>
      <c r="BO40" s="54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</row>
    <row r="41" spans="2:103" ht="15" customHeight="1" x14ac:dyDescent="0.3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47"/>
      <c r="BO41" s="54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</row>
    <row r="42" spans="2:103" ht="15" customHeight="1" x14ac:dyDescent="0.3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47"/>
      <c r="BO42" s="54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</row>
    <row r="43" spans="2:103" ht="15" customHeight="1" x14ac:dyDescent="0.3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47"/>
      <c r="BO43" s="54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</row>
    <row r="44" spans="2:103" ht="15" customHeight="1" x14ac:dyDescent="0.3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47"/>
      <c r="BO44" s="54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</row>
    <row r="45" spans="2:103" ht="15" customHeight="1" x14ac:dyDescent="0.3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47"/>
      <c r="BO45" s="54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</row>
    <row r="46" spans="2:103" ht="15" customHeight="1" x14ac:dyDescent="0.3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47"/>
      <c r="BO46" s="54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</row>
    <row r="47" spans="2:103" ht="15" customHeight="1" x14ac:dyDescent="0.3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47"/>
      <c r="BO47" s="54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</row>
    <row r="48" spans="2:103" ht="15" customHeight="1" x14ac:dyDescent="0.3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47"/>
      <c r="BO48" s="54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</row>
    <row r="49" spans="2:103" ht="15" customHeight="1" x14ac:dyDescent="0.3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47"/>
      <c r="BO49" s="54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</row>
    <row r="50" spans="2:103" ht="15" customHeight="1" x14ac:dyDescent="0.3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47"/>
      <c r="BO50" s="54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</row>
    <row r="51" spans="2:103" ht="15" customHeight="1" x14ac:dyDescent="0.3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47"/>
      <c r="BO51" s="54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</row>
    <row r="52" spans="2:103" ht="15" customHeight="1" x14ac:dyDescent="0.3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47"/>
      <c r="BO52" s="54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</row>
    <row r="53" spans="2:103" ht="15" customHeight="1" x14ac:dyDescent="0.3"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47"/>
      <c r="BO53" s="54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</row>
    <row r="54" spans="2:103" ht="15" customHeight="1" x14ac:dyDescent="0.3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47"/>
      <c r="BO54" s="54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</row>
    <row r="55" spans="2:103" ht="15" customHeight="1" x14ac:dyDescent="0.3"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47"/>
      <c r="BO55" s="54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</row>
    <row r="56" spans="2:103" ht="15" customHeight="1" x14ac:dyDescent="0.3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47"/>
      <c r="BO56" s="54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</row>
    <row r="57" spans="2:103" ht="15" customHeight="1" x14ac:dyDescent="0.3"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47"/>
      <c r="BO57" s="54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</row>
    <row r="58" spans="2:103" ht="15" customHeight="1" x14ac:dyDescent="0.3"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47"/>
      <c r="BO58" s="54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</row>
    <row r="59" spans="2:103" ht="15" customHeight="1" x14ac:dyDescent="0.3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47"/>
      <c r="BO59" s="54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</row>
    <row r="60" spans="2:103" ht="15" customHeight="1" x14ac:dyDescent="0.3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47"/>
      <c r="BO60" s="54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</row>
    <row r="61" spans="2:103" ht="15" customHeight="1" x14ac:dyDescent="0.3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47"/>
      <c r="BO61" s="54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</row>
    <row r="62" spans="2:103" ht="15" customHeight="1" x14ac:dyDescent="0.3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47"/>
      <c r="BO62" s="54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</row>
    <row r="63" spans="2:103" ht="15" customHeight="1" x14ac:dyDescent="0.3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47"/>
      <c r="BO63" s="54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</row>
    <row r="64" spans="2:103" ht="15" customHeight="1" x14ac:dyDescent="0.3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47"/>
      <c r="BO64" s="54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</row>
    <row r="65" spans="2:103" ht="15" customHeight="1" x14ac:dyDescent="0.3"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47"/>
      <c r="BO65" s="54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</row>
    <row r="66" spans="2:103" ht="15" customHeight="1" x14ac:dyDescent="0.3"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47"/>
      <c r="BO66" s="54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</row>
    <row r="67" spans="2:103" ht="15" customHeight="1" x14ac:dyDescent="0.3"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47"/>
      <c r="BO67" s="54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</row>
    <row r="68" spans="2:103" ht="15" customHeight="1" x14ac:dyDescent="0.3"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47"/>
      <c r="BO68" s="54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</row>
    <row r="69" spans="2:103" ht="15" customHeight="1" x14ac:dyDescent="0.3"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47"/>
      <c r="BO69" s="54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</row>
    <row r="70" spans="2:103" ht="15" customHeight="1" x14ac:dyDescent="0.3"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47"/>
      <c r="BO70" s="54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</row>
    <row r="71" spans="2:103" ht="15" customHeight="1" x14ac:dyDescent="0.3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47"/>
      <c r="BO71" s="54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</row>
    <row r="72" spans="2:103" ht="15" customHeight="1" x14ac:dyDescent="0.3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47"/>
      <c r="BO72" s="54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</row>
    <row r="73" spans="2:103" ht="15" customHeight="1" x14ac:dyDescent="0.3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47"/>
      <c r="BO73" s="54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</row>
    <row r="74" spans="2:103" ht="15" customHeight="1" x14ac:dyDescent="0.3"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47"/>
      <c r="BO74" s="54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</row>
    <row r="75" spans="2:103" ht="15" customHeight="1" x14ac:dyDescent="0.3"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47"/>
      <c r="BO75" s="54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</row>
    <row r="76" spans="2:103" ht="15" customHeight="1" x14ac:dyDescent="0.3"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47"/>
      <c r="BO76" s="54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</row>
    <row r="77" spans="2:103" ht="15" customHeight="1" x14ac:dyDescent="0.3"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47"/>
      <c r="BO77" s="54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</row>
    <row r="78" spans="2:103" ht="15" customHeight="1" x14ac:dyDescent="0.3"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47"/>
      <c r="BO78" s="54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</row>
    <row r="79" spans="2:103" ht="15" customHeight="1" x14ac:dyDescent="0.3"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47"/>
      <c r="BO79" s="54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</row>
    <row r="80" spans="2:103" ht="15" customHeight="1" x14ac:dyDescent="0.3"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47"/>
      <c r="BO80" s="54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</row>
    <row r="81" spans="2:103" ht="15" customHeight="1" x14ac:dyDescent="0.3"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47"/>
      <c r="BO81" s="54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</row>
    <row r="82" spans="2:103" ht="15" customHeight="1" x14ac:dyDescent="0.3"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47"/>
      <c r="BO82" s="54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</row>
    <row r="83" spans="2:103" ht="15" customHeight="1" x14ac:dyDescent="0.3"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47"/>
      <c r="BO83" s="54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</row>
    <row r="84" spans="2:103" ht="15" customHeight="1" x14ac:dyDescent="0.3"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47"/>
      <c r="BO84" s="54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</row>
    <row r="85" spans="2:103" ht="15" customHeight="1" x14ac:dyDescent="0.3"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47"/>
      <c r="BO85" s="54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</row>
    <row r="86" spans="2:103" ht="15" customHeight="1" x14ac:dyDescent="0.3"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47"/>
      <c r="BO86" s="54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</row>
    <row r="87" spans="2:103" ht="15" customHeight="1" x14ac:dyDescent="0.3"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47"/>
      <c r="BO87" s="54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</row>
    <row r="88" spans="2:103" ht="15" customHeight="1" x14ac:dyDescent="0.3"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47"/>
      <c r="BO88" s="54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</row>
    <row r="89" spans="2:103" ht="15" customHeight="1" x14ac:dyDescent="0.3"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47"/>
      <c r="BO89" s="54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</row>
    <row r="90" spans="2:103" ht="15" customHeight="1" x14ac:dyDescent="0.3"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47"/>
      <c r="BO90" s="54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</row>
    <row r="91" spans="2:103" ht="15" customHeight="1" x14ac:dyDescent="0.3"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47"/>
      <c r="BO91" s="54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</row>
    <row r="92" spans="2:103" ht="15" customHeight="1" x14ac:dyDescent="0.3"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47"/>
      <c r="BO92" s="54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ignoredErrors>
    <ignoredError sqref="AK8:BO24 AK26:BP28 AK25:BJ25 BL25:BN2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16</vt:i4>
      </vt:variant>
    </vt:vector>
  </HeadingPairs>
  <TitlesOfParts>
    <vt:vector size="23" baseType="lpstr">
      <vt:lpstr>Contents</vt:lpstr>
      <vt:lpstr>Parent Company Balance Sheet</vt:lpstr>
      <vt:lpstr>Parent Co. Income Statement P</vt:lpstr>
      <vt:lpstr>Parent Co. Income Statement F</vt:lpstr>
      <vt:lpstr>Consolidated Balance Sheet</vt:lpstr>
      <vt:lpstr>Consolidated Income Statement P</vt:lpstr>
      <vt:lpstr>Consolidated Income Statement F</vt:lpstr>
      <vt:lpstr>'Consolidated Income Statement F'!dadosExport</vt:lpstr>
      <vt:lpstr>'Parent Co. Income Statement F'!dadosExport</vt:lpstr>
      <vt:lpstr>'Parent Co. Income Statement P'!dadosExport</vt:lpstr>
      <vt:lpstr>dadosExport</vt:lpstr>
      <vt:lpstr>'Consolidated Income Statement F'!planilhaExport</vt:lpstr>
      <vt:lpstr>'Parent Co. Income Statement F'!planilhaExport</vt:lpstr>
      <vt:lpstr>'Parent Co. Income Statement P'!planilhaExport</vt:lpstr>
      <vt:lpstr>planilhaExport</vt:lpstr>
      <vt:lpstr>'Consolidated Income Statement F'!planilhaExportHeader</vt:lpstr>
      <vt:lpstr>'Parent Co. Income Statement F'!planilhaExportHeader</vt:lpstr>
      <vt:lpstr>'Parent Co. Income Statement P'!planilhaExportHeader</vt:lpstr>
      <vt:lpstr>planilhaExportHeader</vt:lpstr>
      <vt:lpstr>'Consolidated Income Statement F'!seriesExport</vt:lpstr>
      <vt:lpstr>'Parent Co. Income Statement F'!seriesExport</vt:lpstr>
      <vt:lpstr>'Parent Co. Income Statement P'!seriesExport</vt:lpstr>
      <vt:lpstr>seriesExport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Francine Roberta Fattoreto de Oliveira</dc:creator>
  <cp:lastModifiedBy>Dayane Caroline Santos da Silva</cp:lastModifiedBy>
  <cp:lastPrinted>2020-11-10T19:39:13Z</cp:lastPrinted>
  <dcterms:created xsi:type="dcterms:W3CDTF">2020-11-03T17:51:19Z</dcterms:created>
  <dcterms:modified xsi:type="dcterms:W3CDTF">2026-07-14T22:02:08Z</dcterms:modified>
</cp:coreProperties>
</file>